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6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7.xml" ContentType="application/vnd.openxmlformats-officedocument.drawingml.chartshape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comments11.xml" ContentType="application/vnd.openxmlformats-officedocument.spreadsheetml.comments+xml"/>
  <Override PartName="/xl/drawings/drawing28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9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anloc\OneDrive - DuyTan Group\TAI CHE\BI\Báo cáo theo yêu cầu của Chú\Vùng chênh lệch giá mua\"/>
    </mc:Choice>
  </mc:AlternateContent>
  <xr:revisionPtr revIDLastSave="0" documentId="13_ncr:1_{AF2941E6-D724-4968-86C8-BDEF870CCCD3}" xr6:coauthVersionLast="47" xr6:coauthVersionMax="47" xr10:uidLastSave="{00000000-0000-0000-0000-000000000000}"/>
  <bookViews>
    <workbookView xWindow="-110" yWindow="-110" windowWidth="19420" windowHeight="10300" tabRatio="920" firstSheet="10" activeTab="11" xr2:uid="{00000000-000D-0000-FFFF-FFFF00000000}"/>
  </bookViews>
  <sheets>
    <sheet name="Nguyên tắc trình bày" sheetId="73" state="hidden" r:id="rId1"/>
    <sheet name="01.Chai B1- Tháng" sheetId="47" state="hidden" r:id="rId2"/>
    <sheet name="Chart B1_Tuần" sheetId="56" state="hidden" r:id="rId3"/>
    <sheet name="02. Vảy PET- Tháng" sheetId="70" state="hidden" r:id="rId4"/>
    <sheet name="Chart Vảy PET_Tuần" sheetId="69" state="hidden" r:id="rId5"/>
    <sheet name="03. HDPE- Tháng" sheetId="72" state="hidden" r:id="rId6"/>
    <sheet name="Chart HDPE_Tuần" sheetId="71" state="hidden" r:id="rId7"/>
    <sheet name="04. PP- Tháng" sheetId="78" state="hidden" r:id="rId8"/>
    <sheet name="Chart PP- Tuần" sheetId="82" state="hidden" r:id="rId9"/>
    <sheet name="Chart mua PET" sheetId="81" state="hidden" r:id="rId10"/>
    <sheet name="B0. Vảy" sheetId="86" r:id="rId11"/>
    <sheet name="B0.B1" sheetId="87" r:id="rId12"/>
    <sheet name="B0. Tuyến xô" sheetId="88" r:id="rId13"/>
    <sheet name="Chart PET duyệt" sheetId="76" r:id="rId14"/>
    <sheet name="Chart HDPE duyệt" sheetId="77" state="hidden" r:id="rId15"/>
    <sheet name="Giá mua" sheetId="84" state="hidden" r:id="rId16"/>
    <sheet name="Giá mua-ngày" sheetId="74" state="hidden" r:id="rId17"/>
    <sheet name="Giá mua_Tuần" sheetId="83" state="hidden" r:id="rId18"/>
    <sheet name="Giá mua tháng-PET" sheetId="75" state="hidden" r:id="rId19"/>
    <sheet name="Giá mua tháng- HDPE" sheetId="79" state="hidden" r:id="rId20"/>
    <sheet name="Giá mua tháng- PP" sheetId="80" state="hidden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T" localSheetId="1">#REF!</definedName>
    <definedName name="\T" localSheetId="3">#REF!</definedName>
    <definedName name="\T" localSheetId="5">#REF!</definedName>
    <definedName name="\T" localSheetId="7">#REF!</definedName>
    <definedName name="\T" localSheetId="2">#REF!</definedName>
    <definedName name="\T" localSheetId="6">#REF!</definedName>
    <definedName name="\T" localSheetId="8">#REF!</definedName>
    <definedName name="\T" localSheetId="4">#REF!</definedName>
    <definedName name="\T" localSheetId="15">#REF!</definedName>
    <definedName name="\T" localSheetId="21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12" hidden="1">'B0. Tuyến xô'!$A$49:$B$66</definedName>
    <definedName name="_xlnm._FilterDatabase" localSheetId="10" hidden="1">'B0. Vảy'!$A$69:$B$86</definedName>
    <definedName name="_xlnm._FilterDatabase" localSheetId="11" hidden="1">'B0.B1'!$A$49:$B$66</definedName>
    <definedName name="_xlnm._FilterDatabase" localSheetId="9" hidden="1">'Chart mua PET'!$A$48:$B$65</definedName>
    <definedName name="_xlnm._FilterDatabase" localSheetId="19" hidden="1">'Giá mua tháng- HDPE'!$A$4:$AC$21</definedName>
    <definedName name="_xlnm._FilterDatabase" localSheetId="20" hidden="1">'Giá mua tháng- PP'!$A$4:$AC$4</definedName>
    <definedName name="_xlnm._FilterDatabase" localSheetId="18" hidden="1">'Giá mua tháng-PET'!$A$4:$AC$25</definedName>
    <definedName name="_xlnm._FilterDatabase" localSheetId="17" hidden="1">'Giá mua_Tuần'!$A$4:$BV$4</definedName>
    <definedName name="_xlnm._FilterDatabase" localSheetId="16" hidden="1">'Giá mua-ngày'!$A$4:$AQO$82</definedName>
    <definedName name="_Jan02" localSheetId="15">'[5]FG waste'!#REF!</definedName>
    <definedName name="_Jan02" localSheetId="17">'[5]FG waste'!#REF!</definedName>
    <definedName name="_Jan02">'[5]FG waste'!#REF!</definedName>
    <definedName name="_lap1" localSheetId="15">#REF!</definedName>
    <definedName name="_lap1" localSheetId="17">#REF!</definedName>
    <definedName name="_lap1">#REF!</definedName>
    <definedName name="_lap2" localSheetId="15">#REF!</definedName>
    <definedName name="_lap2">#REF!</definedName>
    <definedName name="_Order1" hidden="1">255</definedName>
    <definedName name="_Order2" hidden="1">255</definedName>
    <definedName name="_Sort" localSheetId="15" hidden="1">[9]Sheet1!#REF!</definedName>
    <definedName name="_Sort" hidden="1">[9]Sheet1!#REF!</definedName>
    <definedName name="_tram" localSheetId="15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5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5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5">#REF!</definedName>
    <definedName name="Aug" localSheetId="17">#REF!</definedName>
    <definedName name="Aug">#REF!</definedName>
    <definedName name="B" localSheetId="15">#REF!</definedName>
    <definedName name="B" localSheetId="17">#REF!</definedName>
    <definedName name="B">#REF!</definedName>
    <definedName name="BarData" localSheetId="15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5">#REF!</definedName>
    <definedName name="BREAKDOWN" localSheetId="17">#REF!</definedName>
    <definedName name="BREAKDOWN">#REF!</definedName>
    <definedName name="C_" localSheetId="15">#REF!</definedName>
    <definedName name="C_" localSheetId="17">#REF!</definedName>
    <definedName name="C_">#REF!</definedName>
    <definedName name="cap" localSheetId="15">#REF!</definedName>
    <definedName name="cap" localSheetId="17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5">#REF!</definedName>
    <definedName name="CL" localSheetId="7">#REF!</definedName>
    <definedName name="CL" localSheetId="2">#REF!</definedName>
    <definedName name="CL" localSheetId="6">#REF!</definedName>
    <definedName name="CL" localSheetId="8">#REF!</definedName>
    <definedName name="CL" localSheetId="4">#REF!</definedName>
    <definedName name="CL" localSheetId="15">#REF!</definedName>
    <definedName name="CL" localSheetId="17">#REF!</definedName>
    <definedName name="CL" localSheetId="21">#REF!</definedName>
    <definedName name="CL">#REF!</definedName>
    <definedName name="CLTMP" localSheetId="1">[15]QMCT!#REF!</definedName>
    <definedName name="CLTMP" localSheetId="3">[15]QMCT!#REF!</definedName>
    <definedName name="CLTMP" localSheetId="5">[15]QMCT!#REF!</definedName>
    <definedName name="CLTMP" localSheetId="7">[15]QMCT!#REF!</definedName>
    <definedName name="CLTMP" localSheetId="2">[15]QMCT!#REF!</definedName>
    <definedName name="CLTMP" localSheetId="6">[15]QMCT!#REF!</definedName>
    <definedName name="CLTMP" localSheetId="8">[15]QMCT!#REF!</definedName>
    <definedName name="CLTMP" localSheetId="4">[15]QMCT!#REF!</definedName>
    <definedName name="CLTMP" localSheetId="15">[15]QMCT!#REF!</definedName>
    <definedName name="CLTMP" localSheetId="21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5">'[4]truc tiep'!#REF!</definedName>
    <definedName name="cong_bq" localSheetId="7">'[4]truc tiep'!#REF!</definedName>
    <definedName name="cong_bq" localSheetId="2">'[4]truc tiep'!#REF!</definedName>
    <definedName name="cong_bq" localSheetId="6">'[4]truc tiep'!#REF!</definedName>
    <definedName name="cong_bq" localSheetId="8">'[4]truc tiep'!#REF!</definedName>
    <definedName name="cong_bq" localSheetId="4">'[4]truc tiep'!#REF!</definedName>
    <definedName name="cong_bq" localSheetId="15">'[4]truc tiep'!#REF!</definedName>
    <definedName name="cong_bq" localSheetId="17">'[4]truc tiep'!#REF!</definedName>
    <definedName name="cong_bq" localSheetId="21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5">'[4]truc tiep'!#REF!</definedName>
    <definedName name="cong_bv" localSheetId="7">'[4]truc tiep'!#REF!</definedName>
    <definedName name="cong_bv" localSheetId="2">'[4]truc tiep'!#REF!</definedName>
    <definedName name="cong_bv" localSheetId="6">'[4]truc tiep'!#REF!</definedName>
    <definedName name="cong_bv" localSheetId="8">'[4]truc tiep'!#REF!</definedName>
    <definedName name="cong_bv" localSheetId="4">'[4]truc tiep'!#REF!</definedName>
    <definedName name="cong_bv" localSheetId="15">'[4]truc tiep'!#REF!</definedName>
    <definedName name="cong_bv" localSheetId="17">'[4]truc tiep'!#REF!</definedName>
    <definedName name="cong_bv" localSheetId="21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5">'[4]truc tiep'!#REF!</definedName>
    <definedName name="cong_ck" localSheetId="7">'[4]truc tiep'!#REF!</definedName>
    <definedName name="cong_ck" localSheetId="2">'[4]truc tiep'!#REF!</definedName>
    <definedName name="cong_ck" localSheetId="6">'[4]truc tiep'!#REF!</definedName>
    <definedName name="cong_ck" localSheetId="8">'[4]truc tiep'!#REF!</definedName>
    <definedName name="cong_ck" localSheetId="4">'[4]truc tiep'!#REF!</definedName>
    <definedName name="cong_ck" localSheetId="15">'[4]truc tiep'!#REF!</definedName>
    <definedName name="cong_ck" localSheetId="17">'[4]truc tiep'!#REF!</definedName>
    <definedName name="cong_ck" localSheetId="21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5">'[4]truc tiep'!#REF!</definedName>
    <definedName name="cong_d1" localSheetId="7">'[4]truc tiep'!#REF!</definedName>
    <definedName name="cong_d1" localSheetId="2">'[4]truc tiep'!#REF!</definedName>
    <definedName name="cong_d1" localSheetId="6">'[4]truc tiep'!#REF!</definedName>
    <definedName name="cong_d1" localSheetId="8">'[4]truc tiep'!#REF!</definedName>
    <definedName name="cong_d1" localSheetId="4">'[4]truc tiep'!#REF!</definedName>
    <definedName name="cong_d1" localSheetId="15">'[4]truc tiep'!#REF!</definedName>
    <definedName name="cong_d1" localSheetId="17">'[4]truc tiep'!#REF!</definedName>
    <definedName name="cong_d1" localSheetId="21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5">#REF!</definedName>
    <definedName name="COPY" localSheetId="7">#REF!</definedName>
    <definedName name="COPY" localSheetId="2">#REF!</definedName>
    <definedName name="COPY" localSheetId="6">#REF!</definedName>
    <definedName name="COPY" localSheetId="8">#REF!</definedName>
    <definedName name="COPY" localSheetId="4">#REF!</definedName>
    <definedName name="COPY" localSheetId="15">#REF!</definedName>
    <definedName name="COPY" localSheetId="17">#REF!</definedName>
    <definedName name="COPY" localSheetId="21">#REF!</definedName>
    <definedName name="COPY">#REF!</definedName>
    <definedName name="COST" localSheetId="1">#REF!</definedName>
    <definedName name="COST" localSheetId="3">#REF!</definedName>
    <definedName name="COST" localSheetId="5">#REF!</definedName>
    <definedName name="COST" localSheetId="7">#REF!</definedName>
    <definedName name="COST" localSheetId="2">#REF!</definedName>
    <definedName name="COST" localSheetId="6">#REF!</definedName>
    <definedName name="COST" localSheetId="8">#REF!</definedName>
    <definedName name="COST" localSheetId="4">#REF!</definedName>
    <definedName name="COST" localSheetId="15">#REF!</definedName>
    <definedName name="COST" localSheetId="17">#REF!</definedName>
    <definedName name="COST" localSheetId="21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5">#REF!</definedName>
    <definedName name="Cost_Allocation_wage" localSheetId="7">#REF!</definedName>
    <definedName name="Cost_Allocation_wage" localSheetId="2">#REF!</definedName>
    <definedName name="Cost_Allocation_wage" localSheetId="6">#REF!</definedName>
    <definedName name="Cost_Allocation_wage" localSheetId="8">#REF!</definedName>
    <definedName name="Cost_Allocation_wage" localSheetId="4">#REF!</definedName>
    <definedName name="Cost_Allocation_wage" localSheetId="15">#REF!</definedName>
    <definedName name="Cost_Allocation_wage" localSheetId="17">#REF!</definedName>
    <definedName name="Cost_Allocation_wage" localSheetId="21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5">#REF!</definedName>
    <definedName name="ChemicalReagent" localSheetId="7">#REF!</definedName>
    <definedName name="ChemicalReagent" localSheetId="2">#REF!</definedName>
    <definedName name="ChemicalReagent" localSheetId="6">#REF!</definedName>
    <definedName name="ChemicalReagent" localSheetId="8">#REF!</definedName>
    <definedName name="ChemicalReagent" localSheetId="4">#REF!</definedName>
    <definedName name="ChemicalReagent" localSheetId="15">#REF!</definedName>
    <definedName name="ChemicalReagent" localSheetId="21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5">#REF!</definedName>
    <definedName name="Dec" localSheetId="17">#REF!</definedName>
    <definedName name="Dec">#REF!</definedName>
    <definedName name="DL50SEC" localSheetId="15">#REF!</definedName>
    <definedName name="DL50SEC" localSheetId="17">#REF!</definedName>
    <definedName name="DL50SEC">#REF!</definedName>
    <definedName name="DLSCM15" localSheetId="15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5">{"Book1"}</definedName>
    <definedName name="Document_array" localSheetId="7">{"Book1"}</definedName>
    <definedName name="Document_array" localSheetId="2">{"Book1"}</definedName>
    <definedName name="Document_array" localSheetId="6">{"Book1"}</definedName>
    <definedName name="Document_array" localSheetId="8">{"Book1"}</definedName>
    <definedName name="Document_array" localSheetId="4">{"Book1"}</definedName>
    <definedName name="Document_array" localSheetId="15">{"Book1"}</definedName>
    <definedName name="Document_array" localSheetId="17">{"Book1"}</definedName>
    <definedName name="Document_array" localSheetId="21">{"Book1"}</definedName>
    <definedName name="Document_array">{"Book1"}</definedName>
    <definedName name="DocumentYear">[18]P3!#REF!</definedName>
    <definedName name="domestic" localSheetId="15">#REF!</definedName>
    <definedName name="domestic" localSheetId="17">#REF!</definedName>
    <definedName name="domestic">#REF!</definedName>
    <definedName name="domesticcost" localSheetId="15">[19]Domestic!#REF!</definedName>
    <definedName name="domesticcost">[19]Domestic!#REF!</definedName>
    <definedName name="domesticcostt" localSheetId="15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5">#REF!</definedName>
    <definedName name="E" localSheetId="17">#REF!</definedName>
    <definedName name="E">#REF!</definedName>
    <definedName name="Equipmentsupplies" localSheetId="15">#REF!</definedName>
    <definedName name="Equipmentsupplies">#REF!</definedName>
    <definedName name="Eur">13240</definedName>
    <definedName name="F" localSheetId="15">#REF!</definedName>
    <definedName name="F">#REF!</definedName>
    <definedName name="feb">#REF!</definedName>
    <definedName name="forex">17054</definedName>
    <definedName name="Full">[15]QMCT!#REF!</definedName>
    <definedName name="G" localSheetId="15">#REF!</definedName>
    <definedName name="G" localSheetId="17">#REF!</definedName>
    <definedName name="G">#REF!</definedName>
    <definedName name="G23_" localSheetId="15">#REF!</definedName>
    <definedName name="G23_" localSheetId="17">#REF!</definedName>
    <definedName name="G23_">#REF!</definedName>
    <definedName name="Gas" localSheetId="15">#REF!</definedName>
    <definedName name="Gas" localSheetId="17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5">[15]QMCT!#REF!</definedName>
    <definedName name="HDCCT" localSheetId="7">[15]QMCT!#REF!</definedName>
    <definedName name="HDCCT" localSheetId="2">[15]QMCT!#REF!</definedName>
    <definedName name="HDCCT" localSheetId="6">[15]QMCT!#REF!</definedName>
    <definedName name="HDCCT" localSheetId="8">[15]QMCT!#REF!</definedName>
    <definedName name="HDCCT" localSheetId="4">[15]QMCT!#REF!</definedName>
    <definedName name="HDCCT" localSheetId="15">[15]QMCT!#REF!</definedName>
    <definedName name="HDCCT" localSheetId="21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5">[15]QMCT!#REF!</definedName>
    <definedName name="HDCD" localSheetId="7">[15]QMCT!#REF!</definedName>
    <definedName name="HDCD" localSheetId="2">[15]QMCT!#REF!</definedName>
    <definedName name="HDCD" localSheetId="6">[15]QMCT!#REF!</definedName>
    <definedName name="HDCD" localSheetId="8">[15]QMCT!#REF!</definedName>
    <definedName name="HDCD" localSheetId="4">[15]QMCT!#REF!</definedName>
    <definedName name="HDCD" localSheetId="15">[15]QMCT!#REF!</definedName>
    <definedName name="HDCD" localSheetId="21">[15]QMCT!#REF!</definedName>
    <definedName name="HDCD">[15]QMCT!#REF!</definedName>
    <definedName name="HM" localSheetId="1">#REF!</definedName>
    <definedName name="HM" localSheetId="3">#REF!</definedName>
    <definedName name="HM" localSheetId="5">#REF!</definedName>
    <definedName name="HM" localSheetId="7">#REF!</definedName>
    <definedName name="HM" localSheetId="2">#REF!</definedName>
    <definedName name="HM" localSheetId="6">#REF!</definedName>
    <definedName name="HM" localSheetId="8">#REF!</definedName>
    <definedName name="HM" localSheetId="4">#REF!</definedName>
    <definedName name="HM" localSheetId="15">#REF!</definedName>
    <definedName name="HM" localSheetId="17">#REF!</definedName>
    <definedName name="HM" localSheetId="21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5">#REF!</definedName>
    <definedName name="jan" localSheetId="17">#REF!</definedName>
    <definedName name="jan">#REF!</definedName>
    <definedName name="Jul" localSheetId="15">#REF!</definedName>
    <definedName name="Jul" localSheetId="17">#REF!</definedName>
    <definedName name="Jul">#REF!</definedName>
    <definedName name="Jun" localSheetId="15">#REF!</definedName>
    <definedName name="Jun" localSheetId="17">#REF!</definedName>
    <definedName name="Jun">#REF!</definedName>
    <definedName name="Justification">[12]Capex!$B$6:$C$9</definedName>
    <definedName name="K" localSheetId="15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5">[24]!K_1</definedName>
    <definedName name="K_1" localSheetId="7">[24]!K_1</definedName>
    <definedName name="K_1" localSheetId="12">[24]!K_1</definedName>
    <definedName name="K_1" localSheetId="10">[24]!K_1</definedName>
    <definedName name="K_1" localSheetId="11">[24]!K_1</definedName>
    <definedName name="K_1" localSheetId="2">[24]!K_1</definedName>
    <definedName name="K_1" localSheetId="14">[24]!K_1</definedName>
    <definedName name="K_1" localSheetId="6">[24]!K_1</definedName>
    <definedName name="K_1" localSheetId="9">[24]!K_1</definedName>
    <definedName name="K_1" localSheetId="8">[24]!K_1</definedName>
    <definedName name="K_1" localSheetId="4">[24]!K_1</definedName>
    <definedName name="K_1" localSheetId="15">[24]!K_1</definedName>
    <definedName name="K_1" localSheetId="19">[24]!K_1</definedName>
    <definedName name="K_1" localSheetId="20">[24]!K_1</definedName>
    <definedName name="K_1" localSheetId="18">[24]!K_1</definedName>
    <definedName name="K_1" localSheetId="21">[24]!K_1</definedName>
    <definedName name="K_1">[24]!K_1</definedName>
    <definedName name="K_2" localSheetId="1">[24]!K_2</definedName>
    <definedName name="K_2" localSheetId="3">[24]!K_2</definedName>
    <definedName name="K_2" localSheetId="5">[24]!K_2</definedName>
    <definedName name="K_2" localSheetId="7">[24]!K_2</definedName>
    <definedName name="K_2" localSheetId="12">[24]!K_2</definedName>
    <definedName name="K_2" localSheetId="10">[24]!K_2</definedName>
    <definedName name="K_2" localSheetId="11">[24]!K_2</definedName>
    <definedName name="K_2" localSheetId="2">[24]!K_2</definedName>
    <definedName name="K_2" localSheetId="14">[24]!K_2</definedName>
    <definedName name="K_2" localSheetId="6">[24]!K_2</definedName>
    <definedName name="K_2" localSheetId="9">[24]!K_2</definedName>
    <definedName name="K_2" localSheetId="8">[24]!K_2</definedName>
    <definedName name="K_2" localSheetId="4">[24]!K_2</definedName>
    <definedName name="K_2" localSheetId="15">[24]!K_2</definedName>
    <definedName name="K_2" localSheetId="19">[24]!K_2</definedName>
    <definedName name="K_2" localSheetId="20">[24]!K_2</definedName>
    <definedName name="K_2" localSheetId="18">[24]!K_2</definedName>
    <definedName name="K_2" localSheetId="21">[24]!K_2</definedName>
    <definedName name="K_2">[24]!K_2</definedName>
    <definedName name="KCSCM" localSheetId="15">#REF!</definedName>
    <definedName name="KCSCM" localSheetId="17">#REF!</definedName>
    <definedName name="KCSCM">#REF!</definedName>
    <definedName name="KVC" localSheetId="15">#REF!</definedName>
    <definedName name="KVC" localSheetId="17">#REF!</definedName>
    <definedName name="KVC">#REF!</definedName>
    <definedName name="L" localSheetId="15">#REF!</definedName>
    <definedName name="L" localSheetId="17">#REF!</definedName>
    <definedName name="L">#REF!</definedName>
    <definedName name="Lab_supplies_lists" localSheetId="15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5">#REF!</definedName>
    <definedName name="Labsupplieslist" localSheetId="17">#REF!</definedName>
    <definedName name="Labsupplieslist">#REF!</definedName>
    <definedName name="lanh_bq" localSheetId="15">'[4]truc tiep'!#REF!</definedName>
    <definedName name="lanh_bq" localSheetId="17">'[4]truc tiep'!#REF!</definedName>
    <definedName name="lanh_bq">'[4]truc tiep'!#REF!</definedName>
    <definedName name="lanh_bv" localSheetId="15">'[4]truc tiep'!#REF!</definedName>
    <definedName name="lanh_bv" localSheetId="17">'[4]truc tiep'!#REF!</definedName>
    <definedName name="lanh_bv">'[4]truc tiep'!#REF!</definedName>
    <definedName name="lanh_ck" localSheetId="15">'[4]truc tiep'!#REF!</definedName>
    <definedName name="lanh_ck" localSheetId="17">'[4]truc tiep'!#REF!</definedName>
    <definedName name="lanh_ck">'[4]truc tiep'!#REF!</definedName>
    <definedName name="lanh_d1" localSheetId="15">'[4]truc tiep'!#REF!</definedName>
    <definedName name="lanh_d1" localSheetId="17">'[4]truc tiep'!#REF!</definedName>
    <definedName name="lanh_d1">'[4]truc tiep'!#REF!</definedName>
    <definedName name="lanh_d2" localSheetId="15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5">[18]P3!#REF!</definedName>
    <definedName name="MajorHeader" localSheetId="17">[18]P3!#REF!</definedName>
    <definedName name="MajorHeader">[18]P3!#REF!</definedName>
    <definedName name="mar" localSheetId="15">#REF!</definedName>
    <definedName name="mar" localSheetId="17">#REF!</definedName>
    <definedName name="mar">#REF!</definedName>
    <definedName name="mat">[26]Tke!$AD$10:$AR$96</definedName>
    <definedName name="may" localSheetId="15">#REF!</definedName>
    <definedName name="may" localSheetId="17">#REF!</definedName>
    <definedName name="may">#REF!</definedName>
    <definedName name="MPETABLE" localSheetId="15">#REF!</definedName>
    <definedName name="MPETABLE" localSheetId="17">#REF!</definedName>
    <definedName name="MPETABLE">#REF!</definedName>
    <definedName name="NCcap0.7" localSheetId="15">#REF!</definedName>
    <definedName name="NCcap0.7" localSheetId="17">#REF!</definedName>
    <definedName name="NCcap0.7">#REF!</definedName>
    <definedName name="NCcap1">#REF!</definedName>
    <definedName name="NOIDUNG">OFFSET([21]NGUON!$H:$H,COUNTA([21]NGUON!$H:$H)-1,0,1)</definedName>
    <definedName name="Nov" localSheetId="15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5">[27]!NToS</definedName>
    <definedName name="NToS" localSheetId="7">[27]!NToS</definedName>
    <definedName name="NToS" localSheetId="12">[27]!NToS</definedName>
    <definedName name="NToS" localSheetId="10">[27]!NToS</definedName>
    <definedName name="NToS" localSheetId="11">[27]!NToS</definedName>
    <definedName name="NToS" localSheetId="2">[27]!NToS</definedName>
    <definedName name="NToS" localSheetId="14">[27]!NToS</definedName>
    <definedName name="NToS" localSheetId="6">[27]!NToS</definedName>
    <definedName name="NToS" localSheetId="9">[27]!NToS</definedName>
    <definedName name="NToS" localSheetId="8">[27]!NToS</definedName>
    <definedName name="NToS" localSheetId="4">[27]!NToS</definedName>
    <definedName name="NToS" localSheetId="15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21">[27]!NToS</definedName>
    <definedName name="NToS">[27]!NToS</definedName>
    <definedName name="NGANHANG">OFFSET([21]NGUON!$F:$F,COUNTIF([21]NGUON!$F:$F,"&lt;&gt;0")-1,0,1)</definedName>
    <definedName name="NGAØY" localSheetId="15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5">'[4]truc tiep'!#REF!</definedName>
    <definedName name="nghi_bq" localSheetId="17">'[4]truc tiep'!#REF!</definedName>
    <definedName name="nghi_bq">'[4]truc tiep'!#REF!</definedName>
    <definedName name="nghi_bv" localSheetId="15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5">#REF!</definedName>
    <definedName name="Oct" localSheetId="7">#REF!</definedName>
    <definedName name="Oct" localSheetId="2">#REF!</definedName>
    <definedName name="Oct" localSheetId="6">#REF!</definedName>
    <definedName name="Oct" localSheetId="8">#REF!</definedName>
    <definedName name="Oct" localSheetId="4">#REF!</definedName>
    <definedName name="Oct" localSheetId="15">#REF!</definedName>
    <definedName name="Oct" localSheetId="21">#REF!</definedName>
    <definedName name="Oct">#REF!</definedName>
    <definedName name="OneTwoThree" localSheetId="1">#REF!</definedName>
    <definedName name="OneTwoThree" localSheetId="3">#REF!</definedName>
    <definedName name="OneTwoThree" localSheetId="5">#REF!</definedName>
    <definedName name="OneTwoThree" localSheetId="7">#REF!</definedName>
    <definedName name="OneTwoThree" localSheetId="2">#REF!</definedName>
    <definedName name="OneTwoThree" localSheetId="6">#REF!</definedName>
    <definedName name="OneTwoThree" localSheetId="8">#REF!</definedName>
    <definedName name="OneTwoThree" localSheetId="4">#REF!</definedName>
    <definedName name="OneTwoThree" localSheetId="15">#REF!</definedName>
    <definedName name="OneTwoThree" localSheetId="21">#REF!</definedName>
    <definedName name="OneTwoThree">#REF!</definedName>
    <definedName name="oo">[28]Overseas!$B$20:$L$29</definedName>
    <definedName name="ooo">[29]Overseas!$B$20:$L$29</definedName>
    <definedName name="Other_Lab_Supplies" localSheetId="15">#REF!</definedName>
    <definedName name="Other_Lab_Supplies" localSheetId="17">#REF!</definedName>
    <definedName name="Other_Lab_Supplies">#REF!</definedName>
    <definedName name="oversea" localSheetId="15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'01.Chai B1- Tháng'!$A$1:$X$36</definedName>
    <definedName name="_xlnm.Print_Area" localSheetId="3">'02. Vảy PET- Tháng'!$A$1:$AR$44</definedName>
    <definedName name="_xlnm.Print_Area" localSheetId="5">'03. HDPE- Tháng'!$A$1:$AP$39</definedName>
    <definedName name="_xlnm.Print_Area" localSheetId="7">'04. PP- Tháng'!$A$1:$AP$47</definedName>
    <definedName name="_xlnm.Print_Area" localSheetId="2">'Chart B1_Tuần'!$A$42:$AK$86</definedName>
    <definedName name="_xlnm.Print_Area" localSheetId="6">'Chart HDPE_Tuần'!$A$46:$AK$89</definedName>
    <definedName name="_xlnm.Print_Area" localSheetId="8">'Chart PP- Tuần'!$A$1:$Z$38</definedName>
    <definedName name="_xlnm.Print_Area" localSheetId="4">'Chart Vảy PET_Tuần'!$A$43:$V$84</definedName>
    <definedName name="_xlnm.Print_Area" localSheetId="15">'Giá mua'!$B$1:$DP$90</definedName>
    <definedName name="_xlnm.Print_Area" localSheetId="21">'Giá nguyên liệu 2021'!$A$1:$Z$47</definedName>
    <definedName name="Print_Area_MI">[31]ESTI.!$A$1:$U$52</definedName>
    <definedName name="_xlnm.Print_Titles" localSheetId="15">'Giá mua'!$B:$CB,'Giá mua'!$3:$4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5" hidden="1">[9]Sheet1!#REF!</definedName>
    <definedName name="PHUONG" localSheetId="7" hidden="1">[9]Sheet1!#REF!</definedName>
    <definedName name="PHUONG" localSheetId="2" hidden="1">[9]Sheet1!#REF!</definedName>
    <definedName name="PHUONG" localSheetId="6" hidden="1">[9]Sheet1!#REF!</definedName>
    <definedName name="PHUONG" localSheetId="8" hidden="1">[9]Sheet1!#REF!</definedName>
    <definedName name="PHUONG" localSheetId="4" hidden="1">[9]Sheet1!#REF!</definedName>
    <definedName name="PHUONG" localSheetId="15" hidden="1">[9]Sheet1!#REF!</definedName>
    <definedName name="PHUONG" localSheetId="17" hidden="1">[9]Sheet1!#REF!</definedName>
    <definedName name="PHUONG" localSheetId="21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5">'[4]truc tiep'!#REF!</definedName>
    <definedName name="QUYLUONG" localSheetId="7">'[4]truc tiep'!#REF!</definedName>
    <definedName name="QUYLUONG" localSheetId="2">'[4]truc tiep'!#REF!</definedName>
    <definedName name="QUYLUONG" localSheetId="6">'[4]truc tiep'!#REF!</definedName>
    <definedName name="QUYLUONG" localSheetId="8">'[4]truc tiep'!#REF!</definedName>
    <definedName name="QUYLUONG" localSheetId="4">'[4]truc tiep'!#REF!</definedName>
    <definedName name="QUYLUONG" localSheetId="15">'[4]truc tiep'!#REF!</definedName>
    <definedName name="QUYLUONG" localSheetId="17">'[4]truc tiep'!#REF!</definedName>
    <definedName name="QUYLUONG" localSheetId="21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5">#REF!</definedName>
    <definedName name="re" localSheetId="7">#REF!</definedName>
    <definedName name="re" localSheetId="2">#REF!</definedName>
    <definedName name="re" localSheetId="6">#REF!</definedName>
    <definedName name="re" localSheetId="8">#REF!</definedName>
    <definedName name="re" localSheetId="4">#REF!</definedName>
    <definedName name="re" localSheetId="15">#REF!</definedName>
    <definedName name="re" localSheetId="17">#REF!</definedName>
    <definedName name="re" localSheetId="21">#REF!</definedName>
    <definedName name="re">#REF!</definedName>
    <definedName name="ree" localSheetId="1">#REF!</definedName>
    <definedName name="ree" localSheetId="3">#REF!</definedName>
    <definedName name="ree" localSheetId="5">#REF!</definedName>
    <definedName name="ree" localSheetId="7">#REF!</definedName>
    <definedName name="ree" localSheetId="2">#REF!</definedName>
    <definedName name="ree" localSheetId="6">#REF!</definedName>
    <definedName name="ree" localSheetId="8">#REF!</definedName>
    <definedName name="ree" localSheetId="4">#REF!</definedName>
    <definedName name="ree" localSheetId="15">#REF!</definedName>
    <definedName name="ree" localSheetId="17">#REF!</definedName>
    <definedName name="ree" localSheetId="21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5">#REF!</definedName>
    <definedName name="SALES" localSheetId="7">#REF!</definedName>
    <definedName name="SALES" localSheetId="2">#REF!</definedName>
    <definedName name="SALES" localSheetId="6">#REF!</definedName>
    <definedName name="SALES" localSheetId="8">#REF!</definedName>
    <definedName name="SALES" localSheetId="4">#REF!</definedName>
    <definedName name="SALES" localSheetId="15">#REF!</definedName>
    <definedName name="SALES" localSheetId="17">#REF!</definedName>
    <definedName name="SALES" localSheetId="21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5" hidden="1">#REF!</definedName>
    <definedName name="sdgt" localSheetId="17" hidden="1">#REF!</definedName>
    <definedName name="sdgt" hidden="1">#REF!</definedName>
    <definedName name="sencount" hidden="1">1</definedName>
    <definedName name="Sep" localSheetId="15">#REF!</definedName>
    <definedName name="Sep" localSheetId="17">#REF!</definedName>
    <definedName name="Sep">#REF!</definedName>
    <definedName name="Sheet1" localSheetId="15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5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5">'[4]truc tiep'!#REF!</definedName>
    <definedName name="sp_bq" localSheetId="17">'[4]truc tiep'!#REF!</definedName>
    <definedName name="sp_bq">'[4]truc tiep'!#REF!</definedName>
    <definedName name="sp_bv" localSheetId="15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5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5">#REF!</definedName>
    <definedName name="TG" localSheetId="17">#REF!</definedName>
    <definedName name="TG">#REF!</definedName>
    <definedName name="TGxayduong" localSheetId="15">#REF!</definedName>
    <definedName name="TGxayduong" localSheetId="17">#REF!</definedName>
    <definedName name="TGxayduong">#REF!</definedName>
    <definedName name="TINHTP">OFFSET([21]NGUON!$G:$G,COUNTIF([21]NGUON!$G:$G,"&lt;&gt;0")-1,0,1)</definedName>
    <definedName name="tluong" localSheetId="15">#REF!</definedName>
    <definedName name="tluong" localSheetId="17">#REF!</definedName>
    <definedName name="tluong">#REF!</definedName>
    <definedName name="tnh_bq" localSheetId="15">'[4]truc tiep'!#REF!</definedName>
    <definedName name="tnh_bq" localSheetId="17">'[4]truc tiep'!#REF!</definedName>
    <definedName name="tnh_bq">'[4]truc tiep'!#REF!</definedName>
    <definedName name="tnh_bv" localSheetId="15">'[4]truc tiep'!#REF!</definedName>
    <definedName name="tnh_bv" localSheetId="17">'[4]truc tiep'!#REF!</definedName>
    <definedName name="tnh_bv">'[4]truc tiep'!#REF!</definedName>
    <definedName name="tnh_ck" localSheetId="15">'[4]truc tiep'!#REF!</definedName>
    <definedName name="tnh_ck" localSheetId="17">'[4]truc tiep'!#REF!</definedName>
    <definedName name="tnh_ck">'[4]truc tiep'!#REF!</definedName>
    <definedName name="tnh_d1" localSheetId="15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5">#REF!</definedName>
    <definedName name="TSSCM" localSheetId="7">#REF!</definedName>
    <definedName name="TSSCM" localSheetId="2">#REF!</definedName>
    <definedName name="TSSCM" localSheetId="6">#REF!</definedName>
    <definedName name="TSSCM" localSheetId="8">#REF!</definedName>
    <definedName name="TSSCM" localSheetId="4">#REF!</definedName>
    <definedName name="TSSCM" localSheetId="15">#REF!</definedName>
    <definedName name="TSSCM" localSheetId="17">#REF!</definedName>
    <definedName name="TSSCM" localSheetId="21">#REF!</definedName>
    <definedName name="TSSCM">#REF!</definedName>
    <definedName name="TSSlist" localSheetId="1">#REF!</definedName>
    <definedName name="TSSlist" localSheetId="3">#REF!</definedName>
    <definedName name="TSSlist" localSheetId="5">#REF!</definedName>
    <definedName name="TSSlist" localSheetId="7">#REF!</definedName>
    <definedName name="TSSlist" localSheetId="2">#REF!</definedName>
    <definedName name="TSSlist" localSheetId="6">#REF!</definedName>
    <definedName name="TSSlist" localSheetId="8">#REF!</definedName>
    <definedName name="TSSlist" localSheetId="4">#REF!</definedName>
    <definedName name="TSSlist" localSheetId="15">#REF!</definedName>
    <definedName name="TSSlist" localSheetId="21">#REF!</definedName>
    <definedName name="TSSlist">#REF!</definedName>
    <definedName name="ttbt" localSheetId="1">#REF!</definedName>
    <definedName name="ttbt" localSheetId="3">#REF!</definedName>
    <definedName name="ttbt" localSheetId="5">#REF!</definedName>
    <definedName name="ttbt" localSheetId="7">#REF!</definedName>
    <definedName name="ttbt" localSheetId="2">#REF!</definedName>
    <definedName name="ttbt" localSheetId="6">#REF!</definedName>
    <definedName name="ttbt" localSheetId="8">#REF!</definedName>
    <definedName name="ttbt" localSheetId="4">#REF!</definedName>
    <definedName name="ttbt" localSheetId="15">#REF!</definedName>
    <definedName name="ttbt" localSheetId="21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5">'[4]truc tiep'!#REF!</definedName>
    <definedName name="thgian_bq" localSheetId="7">'[4]truc tiep'!#REF!</definedName>
    <definedName name="thgian_bq" localSheetId="2">'[4]truc tiep'!#REF!</definedName>
    <definedName name="thgian_bq" localSheetId="6">'[4]truc tiep'!#REF!</definedName>
    <definedName name="thgian_bq" localSheetId="8">'[4]truc tiep'!#REF!</definedName>
    <definedName name="thgian_bq" localSheetId="4">'[4]truc tiep'!#REF!</definedName>
    <definedName name="thgian_bq" localSheetId="15">'[4]truc tiep'!#REF!</definedName>
    <definedName name="thgian_bq" localSheetId="17">'[4]truc tiep'!#REF!</definedName>
    <definedName name="thgian_bq" localSheetId="21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5">'[4]truc tiep'!#REF!</definedName>
    <definedName name="thgian_bv" localSheetId="7">'[4]truc tiep'!#REF!</definedName>
    <definedName name="thgian_bv" localSheetId="2">'[4]truc tiep'!#REF!</definedName>
    <definedName name="thgian_bv" localSheetId="6">'[4]truc tiep'!#REF!</definedName>
    <definedName name="thgian_bv" localSheetId="8">'[4]truc tiep'!#REF!</definedName>
    <definedName name="thgian_bv" localSheetId="4">'[4]truc tiep'!#REF!</definedName>
    <definedName name="thgian_bv" localSheetId="15">'[4]truc tiep'!#REF!</definedName>
    <definedName name="thgian_bv" localSheetId="17">'[4]truc tiep'!#REF!</definedName>
    <definedName name="thgian_bv" localSheetId="21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5">'[4]truc tiep'!#REF!</definedName>
    <definedName name="thgian_ck" localSheetId="7">'[4]truc tiep'!#REF!</definedName>
    <definedName name="thgian_ck" localSheetId="2">'[4]truc tiep'!#REF!</definedName>
    <definedName name="thgian_ck" localSheetId="6">'[4]truc tiep'!#REF!</definedName>
    <definedName name="thgian_ck" localSheetId="8">'[4]truc tiep'!#REF!</definedName>
    <definedName name="thgian_ck" localSheetId="4">'[4]truc tiep'!#REF!</definedName>
    <definedName name="thgian_ck" localSheetId="15">'[4]truc tiep'!#REF!</definedName>
    <definedName name="thgian_ck" localSheetId="17">'[4]truc tiep'!#REF!</definedName>
    <definedName name="thgian_ck" localSheetId="21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5">'[4]truc tiep'!#REF!</definedName>
    <definedName name="thgian_d1" localSheetId="7">'[4]truc tiep'!#REF!</definedName>
    <definedName name="thgian_d1" localSheetId="2">'[4]truc tiep'!#REF!</definedName>
    <definedName name="thgian_d1" localSheetId="6">'[4]truc tiep'!#REF!</definedName>
    <definedName name="thgian_d1" localSheetId="8">'[4]truc tiep'!#REF!</definedName>
    <definedName name="thgian_d1" localSheetId="4">'[4]truc tiep'!#REF!</definedName>
    <definedName name="thgian_d1" localSheetId="15">'[4]truc tiep'!#REF!</definedName>
    <definedName name="thgian_d1" localSheetId="17">'[4]truc tiep'!#REF!</definedName>
    <definedName name="thgian_d1" localSheetId="21">'[4]truc tiep'!#REF!</definedName>
    <definedName name="thgian_d1">'[4]truc tiep'!#REF!</definedName>
    <definedName name="thgian_d2" localSheetId="15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5" hidden="1">[9]Sheet1!#REF!</definedName>
    <definedName name="tram" localSheetId="7" hidden="1">[9]Sheet1!#REF!</definedName>
    <definedName name="tram" localSheetId="2" hidden="1">[9]Sheet1!#REF!</definedName>
    <definedName name="tram" localSheetId="6" hidden="1">[9]Sheet1!#REF!</definedName>
    <definedName name="tram" localSheetId="8" hidden="1">[9]Sheet1!#REF!</definedName>
    <definedName name="tram" localSheetId="4" hidden="1">[9]Sheet1!#REF!</definedName>
    <definedName name="tram" localSheetId="15" hidden="1">[9]Sheet1!#REF!</definedName>
    <definedName name="tram" localSheetId="21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5">#REF!</definedName>
    <definedName name="vccot" localSheetId="7">#REF!</definedName>
    <definedName name="vccot" localSheetId="2">#REF!</definedName>
    <definedName name="vccot" localSheetId="6">#REF!</definedName>
    <definedName name="vccot" localSheetId="8">#REF!</definedName>
    <definedName name="vccot" localSheetId="4">#REF!</definedName>
    <definedName name="vccot" localSheetId="15">#REF!</definedName>
    <definedName name="vccot" localSheetId="17">#REF!</definedName>
    <definedName name="vccot" localSheetId="21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5">#REF!</definedName>
    <definedName name="Vlcap0.7" localSheetId="17">#REF!</definedName>
    <definedName name="Vlcap0.7">#REF!</definedName>
    <definedName name="VLcap1" localSheetId="15">#REF!</definedName>
    <definedName name="VLcap1" localSheetId="17">#REF!</definedName>
    <definedName name="VLcap1">#REF!</definedName>
    <definedName name="WeekNumbers" localSheetId="15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1" i="87" l="1"/>
  <c r="C78" i="87"/>
  <c r="C79" i="87" s="1"/>
  <c r="C72" i="87"/>
  <c r="C71" i="87"/>
  <c r="AD85" i="87"/>
  <c r="AD84" i="87"/>
  <c r="AD83" i="87"/>
  <c r="AA86" i="87"/>
  <c r="AA84" i="87"/>
  <c r="AA85" i="87" s="1"/>
  <c r="AA83" i="87"/>
  <c r="AD78" i="87"/>
  <c r="AD81" i="87" s="1"/>
  <c r="AA78" i="87"/>
  <c r="AA81" i="87" s="1"/>
  <c r="X78" i="87"/>
  <c r="X81" i="87" s="1"/>
  <c r="U78" i="87"/>
  <c r="U81" i="87" s="1"/>
  <c r="R78" i="87"/>
  <c r="R81" i="87" s="1"/>
  <c r="O78" i="87"/>
  <c r="O81" i="87" s="1"/>
  <c r="L78" i="87"/>
  <c r="L81" i="87" s="1"/>
  <c r="I78" i="87"/>
  <c r="I81" i="87" s="1"/>
  <c r="F78" i="87"/>
  <c r="F81" i="87" s="1"/>
  <c r="C81" i="87"/>
  <c r="AD72" i="87"/>
  <c r="AD75" i="87" s="1"/>
  <c r="AA75" i="87"/>
  <c r="AA72" i="87"/>
  <c r="AA73" i="87" s="1"/>
  <c r="AA74" i="87" s="1"/>
  <c r="O73" i="87"/>
  <c r="O74" i="87" s="1"/>
  <c r="L75" i="87"/>
  <c r="L73" i="87"/>
  <c r="L74" i="87" s="1"/>
  <c r="I75" i="87"/>
  <c r="X72" i="87"/>
  <c r="X75" i="87" s="1"/>
  <c r="U72" i="87"/>
  <c r="U73" i="87" s="1"/>
  <c r="U74" i="87" s="1"/>
  <c r="R72" i="87"/>
  <c r="R73" i="87" s="1"/>
  <c r="R74" i="87" s="1"/>
  <c r="O72" i="87"/>
  <c r="O75" i="87" s="1"/>
  <c r="L72" i="87"/>
  <c r="I72" i="87"/>
  <c r="I73" i="87" s="1"/>
  <c r="I74" i="87" s="1"/>
  <c r="F72" i="87"/>
  <c r="F75" i="87" s="1"/>
  <c r="AD71" i="87"/>
  <c r="AA71" i="87"/>
  <c r="X71" i="87"/>
  <c r="U71" i="87"/>
  <c r="R71" i="87"/>
  <c r="O71" i="87"/>
  <c r="I71" i="87"/>
  <c r="F71" i="87"/>
  <c r="F73" i="87" s="1"/>
  <c r="F74" i="87" s="1"/>
  <c r="C75" i="87"/>
  <c r="C73" i="87"/>
  <c r="C74" i="87" s="1"/>
  <c r="B37" i="87"/>
  <c r="AA69" i="88"/>
  <c r="Z69" i="88"/>
  <c r="Y69" i="88"/>
  <c r="X69" i="88"/>
  <c r="W69" i="88"/>
  <c r="V69" i="88"/>
  <c r="J56" i="88"/>
  <c r="I56" i="88"/>
  <c r="AA69" i="87"/>
  <c r="Z69" i="87"/>
  <c r="Y69" i="87"/>
  <c r="X69" i="87"/>
  <c r="W69" i="87"/>
  <c r="V69" i="87"/>
  <c r="J56" i="87"/>
  <c r="I56" i="87"/>
  <c r="AA89" i="86"/>
  <c r="Z89" i="86"/>
  <c r="Y89" i="86"/>
  <c r="X89" i="86"/>
  <c r="W89" i="86"/>
  <c r="V89" i="86"/>
  <c r="J76" i="86"/>
  <c r="I76" i="86"/>
  <c r="Q71" i="86"/>
  <c r="J71" i="86"/>
  <c r="DO3" i="84"/>
  <c r="DJ3" i="84"/>
  <c r="DK3" i="84" s="1"/>
  <c r="DL3" i="84" s="1"/>
  <c r="DM3" i="84" s="1"/>
  <c r="DN3" i="84" s="1"/>
  <c r="DP3" i="84" s="1"/>
  <c r="CG27" i="75"/>
  <c r="CG17" i="75"/>
  <c r="CG15" i="75"/>
  <c r="CG14" i="75"/>
  <c r="CG12" i="75"/>
  <c r="CG8" i="75"/>
  <c r="A15" i="79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CG29" i="75"/>
  <c r="C80" i="87" l="1"/>
  <c r="I79" i="87"/>
  <c r="I80" i="87" s="1"/>
  <c r="O79" i="87"/>
  <c r="O80" i="87" s="1"/>
  <c r="U79" i="87"/>
  <c r="U80" i="87" s="1"/>
  <c r="AA79" i="87"/>
  <c r="AA80" i="87" s="1"/>
  <c r="AD79" i="87"/>
  <c r="AD80" i="87" s="1"/>
  <c r="F79" i="87"/>
  <c r="F80" i="87" s="1"/>
  <c r="L79" i="87"/>
  <c r="L80" i="87" s="1"/>
  <c r="R79" i="87"/>
  <c r="R80" i="87" s="1"/>
  <c r="X79" i="87"/>
  <c r="X80" i="87" s="1"/>
  <c r="U75" i="87"/>
  <c r="X73" i="87"/>
  <c r="X74" i="87" s="1"/>
  <c r="AD73" i="87"/>
  <c r="AD74" i="87" s="1"/>
  <c r="R75" i="87"/>
  <c r="CU34" i="84"/>
  <c r="CW3" i="84" l="1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CU27" i="84"/>
  <c r="CU22" i="84"/>
  <c r="CU20" i="84"/>
  <c r="CU17" i="84"/>
  <c r="CU10" i="84"/>
  <c r="CW6" i="47"/>
  <c r="CV6" i="47"/>
  <c r="CU6" i="47"/>
  <c r="BR9" i="78"/>
  <c r="BR8" i="78"/>
  <c r="BR4" i="78"/>
  <c r="BR5" i="78" s="1"/>
  <c r="BR7" i="72"/>
  <c r="BR4" i="72"/>
  <c r="BR5" i="72" s="1"/>
  <c r="BS6" i="70"/>
  <c r="BR13" i="78" l="1"/>
  <c r="BR11" i="78"/>
  <c r="BR10" i="78" s="1"/>
  <c r="BR12" i="72"/>
  <c r="BR10" i="72"/>
  <c r="BR9" i="72"/>
  <c r="BT6" i="70" l="1"/>
  <c r="BT9" i="70"/>
  <c r="BT4" i="70"/>
  <c r="BT5" i="70" s="1"/>
  <c r="BT13" i="70" l="1"/>
  <c r="BT11" i="70"/>
  <c r="BT10" i="70"/>
  <c r="BT8" i="70"/>
  <c r="BT7" i="70"/>
  <c r="CX9" i="47" l="1"/>
  <c r="CX7" i="47"/>
  <c r="CX5" i="47"/>
  <c r="CX15" i="47" s="1"/>
  <c r="BO65" i="84"/>
  <c r="CX13" i="47" l="1"/>
  <c r="CX10" i="47" s="1"/>
  <c r="BR6" i="70" l="1"/>
  <c r="BO8" i="78"/>
  <c r="BQ11" i="78"/>
  <c r="BQ10" i="78" s="1"/>
  <c r="BQ9" i="78"/>
  <c r="BQ5" i="78"/>
  <c r="BQ13" i="78" s="1"/>
  <c r="BQ4" i="78"/>
  <c r="BQ7" i="72"/>
  <c r="BQ4" i="72"/>
  <c r="BQ5" i="72" s="1"/>
  <c r="BS4" i="70"/>
  <c r="BS7" i="70" s="1"/>
  <c r="BQ12" i="72" l="1"/>
  <c r="BQ10" i="72"/>
  <c r="BQ9" i="72"/>
  <c r="BS5" i="70"/>
  <c r="BS8" i="70"/>
  <c r="BS11" i="70" l="1"/>
  <c r="BS13" i="70"/>
  <c r="BS10" i="70"/>
  <c r="CE17" i="75" l="1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CC11" i="75"/>
  <c r="CE29" i="75"/>
  <c r="AC42" i="76"/>
  <c r="AB42" i="76"/>
  <c r="AA42" i="76"/>
  <c r="AB47" i="76"/>
  <c r="BO27" i="84"/>
  <c r="BO22" i="84"/>
  <c r="BO20" i="84"/>
  <c r="BO17" i="84"/>
  <c r="BO10" i="84"/>
  <c r="BX3" i="84" l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W9" i="47"/>
  <c r="CW7" i="47"/>
  <c r="CW5" i="47"/>
  <c r="CW13" i="47" s="1"/>
  <c r="CW10" i="47" s="1"/>
  <c r="CW15" i="47" l="1"/>
  <c r="CC20" i="75"/>
  <c r="AL28" i="84"/>
  <c r="AL29" i="84"/>
  <c r="AL30" i="84"/>
  <c r="CC22" i="75"/>
  <c r="CC21" i="75"/>
  <c r="B10" i="84" l="1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13" i="78" s="1"/>
  <c r="BP11" i="78" l="1"/>
  <c r="BP10" i="78" s="1"/>
  <c r="BP7" i="72"/>
  <c r="BP4" i="72"/>
  <c r="BP5" i="72" s="1"/>
  <c r="BP12" i="72" l="1"/>
  <c r="BP10" i="72"/>
  <c r="BP9" i="72"/>
  <c r="BR4" i="70"/>
  <c r="BR7" i="70" s="1"/>
  <c r="BR5" i="70" l="1"/>
  <c r="BR8" i="70"/>
  <c r="BR10" i="70" l="1"/>
  <c r="BR13" i="70"/>
  <c r="BR11" i="70"/>
  <c r="CV9" i="47" l="1"/>
  <c r="CV5" i="47"/>
  <c r="CV13" i="47" s="1"/>
  <c r="CV10" i="47" s="1"/>
  <c r="CV7" i="47"/>
  <c r="CV15" i="47" l="1"/>
  <c r="CB29" i="75" l="1"/>
  <c r="CC17" i="75"/>
  <c r="CC14" i="75"/>
  <c r="CC15" i="75"/>
  <c r="CC12" i="75"/>
  <c r="CC8" i="75"/>
  <c r="CC29" i="75" l="1"/>
  <c r="AL27" i="84"/>
  <c r="AL22" i="84"/>
  <c r="AL20" i="84"/>
  <c r="AL17" i="84"/>
  <c r="AL10" i="84"/>
  <c r="B38" i="84" l="1"/>
  <c r="B39" i="84"/>
  <c r="B40" i="84"/>
  <c r="B41" i="84"/>
  <c r="B37" i="84"/>
  <c r="T77" i="84" l="1"/>
  <c r="S77" i="84"/>
  <c r="Q77" i="84" l="1"/>
  <c r="P77" i="84"/>
  <c r="O77" i="84"/>
  <c r="N77" i="84" l="1"/>
  <c r="M77" i="84"/>
  <c r="L77" i="84" l="1"/>
  <c r="F10" i="84"/>
  <c r="J77" i="84"/>
  <c r="I77" i="84" l="1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 l="1"/>
  <c r="AO3" i="84" s="1"/>
  <c r="AP3" i="84" s="1"/>
  <c r="AQ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AR3" i="84" l="1"/>
  <c r="AS3" i="84" s="1"/>
  <c r="AT3" i="84" s="1"/>
  <c r="AU3" i="84" s="1"/>
  <c r="AV3" i="84" s="1"/>
  <c r="AW3" i="84" s="1"/>
  <c r="P3" i="84"/>
  <c r="Q3" i="84" s="1"/>
  <c r="R3" i="84" s="1"/>
  <c r="CB40" i="79"/>
  <c r="CD40" i="79"/>
  <c r="CA29" i="75"/>
  <c r="BBD53" i="74"/>
  <c r="BBD15" i="74"/>
  <c r="BBD14" i="74"/>
  <c r="BBD8" i="74"/>
  <c r="BBD12" i="74"/>
  <c r="BBC65" i="74"/>
  <c r="AX3" i="84" l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S3" i="84"/>
  <c r="T3" i="84" s="1"/>
  <c r="U3" i="84" s="1"/>
  <c r="V3" i="84" s="1"/>
  <c r="W3" i="84" s="1"/>
  <c r="X3" i="84" s="1"/>
  <c r="Y3" i="84" s="1"/>
  <c r="BBB53" i="74"/>
  <c r="BBB14" i="74"/>
  <c r="BBB12" i="74"/>
  <c r="BBB8" i="74"/>
  <c r="AA68" i="81"/>
  <c r="BZ29" i="75"/>
  <c r="Z3" i="84" l="1"/>
  <c r="AA3" i="84" s="1"/>
  <c r="AB3" i="84" s="1"/>
  <c r="AC3" i="84" s="1"/>
  <c r="DB67" i="83"/>
  <c r="CZ67" i="83"/>
  <c r="AD3" i="84" l="1"/>
  <c r="AE3" i="84" s="1"/>
  <c r="AF3" i="84" s="1"/>
  <c r="AG3" i="84" s="1"/>
  <c r="AH3" i="84" s="1"/>
  <c r="AI3" i="84" s="1"/>
  <c r="AJ3" i="84" s="1"/>
  <c r="AK3" i="84" s="1"/>
  <c r="BO9" i="78"/>
  <c r="BO4" i="78"/>
  <c r="BO5" i="78" s="1"/>
  <c r="BO13" i="78" s="1"/>
  <c r="BO4" i="72"/>
  <c r="BO5" i="72" s="1"/>
  <c r="BO10" i="72" s="1"/>
  <c r="BO7" i="72"/>
  <c r="BBA65" i="74"/>
  <c r="BQ4" i="70"/>
  <c r="BQ5" i="70" s="1"/>
  <c r="BQ6" i="70"/>
  <c r="BQ8" i="70" s="1"/>
  <c r="BAY65" i="74"/>
  <c r="CU5" i="47"/>
  <c r="CU15" i="47" s="1"/>
  <c r="CU7" i="47"/>
  <c r="CU9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BQ7" i="70" l="1"/>
  <c r="BO11" i="78"/>
  <c r="BO10" i="78" s="1"/>
  <c r="BO9" i="72"/>
  <c r="BO12" i="72"/>
  <c r="BQ10" i="70"/>
  <c r="BQ11" i="70"/>
  <c r="BQ13" i="70"/>
  <c r="CU13" i="47"/>
  <c r="CU10" i="47" s="1"/>
  <c r="CE8" i="83"/>
  <c r="BAO65" i="74"/>
  <c r="BAM65" i="74"/>
  <c r="BAK65" i="74"/>
  <c r="BAI65" i="74"/>
  <c r="BAG65" i="74" l="1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Z68" i="81" l="1"/>
  <c r="CX67" i="83" l="1"/>
  <c r="BAC65" i="74"/>
  <c r="BAA65" i="74"/>
  <c r="AZY65" i="74" l="1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 l="1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 l="1"/>
  <c r="AZC65" i="74" l="1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A14" i="80"/>
  <c r="A15" i="80" s="1"/>
  <c r="A16" i="80" s="1"/>
  <c r="A17" i="80" s="1"/>
  <c r="A18" i="80" s="1"/>
  <c r="A19" i="80" s="1"/>
  <c r="A20" i="80" s="1"/>
  <c r="A21" i="80" s="1"/>
  <c r="A22" i="80" s="1"/>
  <c r="BZ40" i="79"/>
  <c r="BY15" i="75"/>
  <c r="BY14" i="75"/>
  <c r="BY12" i="75"/>
  <c r="BW15" i="75"/>
  <c r="BW14" i="75"/>
  <c r="BX40" i="79"/>
  <c r="BU15" i="75"/>
  <c r="BU14" i="75"/>
  <c r="BU12" i="75"/>
  <c r="BV40" i="79"/>
  <c r="BS15" i="75"/>
  <c r="BS14" i="75"/>
  <c r="BS12" i="75"/>
  <c r="BW12" i="75" l="1"/>
  <c r="BX29" i="75"/>
  <c r="BY29" i="75"/>
  <c r="BY8" i="75"/>
  <c r="BP6" i="70"/>
  <c r="BP8" i="70" s="1"/>
  <c r="BP4" i="70"/>
  <c r="BP7" i="70" s="1"/>
  <c r="BL4" i="78"/>
  <c r="BM4" i="78"/>
  <c r="BN4" i="78"/>
  <c r="BK4" i="78"/>
  <c r="BN4" i="70"/>
  <c r="BO4" i="70"/>
  <c r="BM4" i="70"/>
  <c r="BL4" i="72"/>
  <c r="BM4" i="72"/>
  <c r="BN4" i="72"/>
  <c r="BN5" i="72" s="1"/>
  <c r="BN12" i="72" s="1"/>
  <c r="BK4" i="72"/>
  <c r="BN7" i="72"/>
  <c r="CT9" i="47"/>
  <c r="CT7" i="47"/>
  <c r="CT5" i="47"/>
  <c r="CT13" i="47" s="1"/>
  <c r="CT10" i="47" s="1"/>
  <c r="BN9" i="78"/>
  <c r="BP5" i="70" l="1"/>
  <c r="BP13" i="70" s="1"/>
  <c r="BN5" i="78"/>
  <c r="BN11" i="78" s="1"/>
  <c r="BN10" i="72"/>
  <c r="BN9" i="72"/>
  <c r="CT15" i="47"/>
  <c r="BP10" i="70" l="1"/>
  <c r="BP11" i="70"/>
  <c r="BN13" i="78"/>
  <c r="BN10" i="78" s="1"/>
  <c r="Y68" i="81" l="1"/>
  <c r="AYI65" i="74"/>
  <c r="AYG65" i="74" l="1"/>
  <c r="AYE65" i="74"/>
  <c r="AYC65" i="74"/>
  <c r="AYA65" i="74"/>
  <c r="AXY65" i="74" l="1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 l="1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X68" i="81"/>
  <c r="BW29" i="75" l="1"/>
  <c r="BW8" i="75"/>
  <c r="BM9" i="78"/>
  <c r="BM5" i="78"/>
  <c r="BM5" i="72"/>
  <c r="BM12" i="72" s="1"/>
  <c r="BM7" i="72"/>
  <c r="BO6" i="70"/>
  <c r="BO7" i="70"/>
  <c r="BM13" i="78" l="1"/>
  <c r="BM11" i="78"/>
  <c r="BM10" i="78" s="1"/>
  <c r="BM10" i="72"/>
  <c r="BM9" i="72"/>
  <c r="BO5" i="70"/>
  <c r="BO8" i="70"/>
  <c r="CS9" i="47"/>
  <c r="CS7" i="47"/>
  <c r="CS5" i="47"/>
  <c r="CS13" i="47" s="1"/>
  <c r="CS10" i="47" s="1"/>
  <c r="BO11" i="70" l="1"/>
  <c r="BO10" i="70"/>
  <c r="BO13" i="70"/>
  <c r="CS15" i="47"/>
  <c r="CJ67" i="83" l="1"/>
  <c r="CI8" i="83"/>
  <c r="AWM65" i="74" l="1"/>
  <c r="AWK65" i="74"/>
  <c r="AWI65" i="74"/>
  <c r="AWG65" i="74"/>
  <c r="AWE65" i="74"/>
  <c r="AWC65" i="74"/>
  <c r="BT29" i="75" l="1"/>
  <c r="BR29" i="75"/>
  <c r="CH67" i="83" l="1"/>
  <c r="CG8" i="83"/>
  <c r="AWA65" i="74"/>
  <c r="AVY65" i="74"/>
  <c r="AVW65" i="74"/>
  <c r="AVU65" i="74"/>
  <c r="AVS65" i="74"/>
  <c r="AVQ65" i="74"/>
  <c r="W68" i="81"/>
  <c r="V68" i="81" l="1"/>
  <c r="CF67" i="83" l="1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 l="1"/>
  <c r="CC8" i="83" l="1"/>
  <c r="BQ10" i="75"/>
  <c r="BQ8" i="75"/>
  <c r="BO8" i="75"/>
  <c r="BO10" i="75"/>
  <c r="BL7" i="72"/>
  <c r="BN6" i="70"/>
  <c r="BM6" i="70"/>
  <c r="BN8" i="70" l="1"/>
  <c r="BN7" i="70"/>
  <c r="CR9" i="47"/>
  <c r="CR7" i="47"/>
  <c r="CR5" i="47"/>
  <c r="CR15" i="47" s="1"/>
  <c r="BL9" i="78"/>
  <c r="BN5" i="70" l="1"/>
  <c r="CR13" i="47"/>
  <c r="CR10" i="47" s="1"/>
  <c r="BN13" i="70" l="1"/>
  <c r="BN11" i="70"/>
  <c r="BN10" i="70"/>
  <c r="CB67" i="83" l="1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 l="1"/>
  <c r="BX67" i="83"/>
  <c r="BV67" i="83"/>
  <c r="ATQ65" i="74" l="1"/>
  <c r="ATO65" i="74" l="1"/>
  <c r="ATM65" i="74" l="1"/>
  <c r="ATK65" i="74"/>
  <c r="ATG65" i="74"/>
  <c r="ATE65" i="74" l="1"/>
  <c r="ATC65" i="74"/>
  <c r="ATA65" i="74"/>
  <c r="ASY65" i="74"/>
  <c r="BT67" i="83"/>
  <c r="BR67" i="83" l="1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A80" i="83" l="1"/>
  <c r="A81" i="83" s="1"/>
  <c r="A82" i="83" s="1"/>
  <c r="A83" i="83" s="1"/>
  <c r="A84" i="83" s="1"/>
  <c r="A85" i="83" s="1"/>
  <c r="BL5" i="72"/>
  <c r="BL12" i="72" s="1"/>
  <c r="BM8" i="70"/>
  <c r="BK5" i="72"/>
  <c r="BK12" i="72" s="1"/>
  <c r="BL5" i="78"/>
  <c r="BK5" i="78"/>
  <c r="BK13" i="78" s="1"/>
  <c r="BM5" i="70"/>
  <c r="BM13" i="70" s="1"/>
  <c r="BM7" i="70"/>
  <c r="BL9" i="72" l="1"/>
  <c r="BL10" i="72"/>
  <c r="BK10" i="72"/>
  <c r="BK9" i="72"/>
  <c r="BM10" i="70"/>
  <c r="BM11" i="70"/>
  <c r="BK11" i="78"/>
  <c r="BK10" i="78" s="1"/>
  <c r="BL13" i="78"/>
  <c r="BL11" i="78"/>
  <c r="CQ9" i="47"/>
  <c r="CQ7" i="47"/>
  <c r="CQ5" i="47"/>
  <c r="CQ15" i="47" s="1"/>
  <c r="ASW65" i="74"/>
  <c r="ASU65" i="74"/>
  <c r="ASS65" i="74"/>
  <c r="ASQ65" i="74"/>
  <c r="ASO65" i="74"/>
  <c r="ASM65" i="74"/>
  <c r="ASK65" i="74"/>
  <c r="ASI65" i="74"/>
  <c r="ASG65" i="74"/>
  <c r="ASE65" i="74"/>
  <c r="ASC65" i="74"/>
  <c r="BL10" i="78" l="1"/>
  <c r="CQ13" i="47"/>
  <c r="CQ10" i="47" s="1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AA10" i="82"/>
  <c r="AM55" i="71"/>
  <c r="AN55" i="71"/>
  <c r="AO55" i="71"/>
  <c r="AP55" i="71"/>
  <c r="AQ55" i="71"/>
  <c r="AR55" i="71"/>
  <c r="AS55" i="71"/>
  <c r="AT55" i="71"/>
  <c r="AU55" i="71"/>
  <c r="AV55" i="71"/>
  <c r="AW55" i="71"/>
  <c r="AX55" i="71"/>
  <c r="AY55" i="71"/>
  <c r="AZ55" i="71"/>
  <c r="BA55" i="71"/>
  <c r="BB55" i="71"/>
  <c r="BC55" i="71"/>
  <c r="BD55" i="71"/>
  <c r="BE55" i="71"/>
  <c r="BF55" i="71"/>
  <c r="BG55" i="71"/>
  <c r="BH55" i="71"/>
  <c r="BI55" i="71"/>
  <c r="BJ55" i="71"/>
  <c r="BK55" i="71"/>
  <c r="BL55" i="71"/>
  <c r="BM55" i="71"/>
  <c r="BN55" i="71"/>
  <c r="BO55" i="71"/>
  <c r="BP55" i="71"/>
  <c r="BQ55" i="71"/>
  <c r="BR55" i="71"/>
  <c r="BS55" i="71"/>
  <c r="AL56" i="71"/>
  <c r="AL55" i="71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W51" i="69"/>
  <c r="BG50" i="56"/>
  <c r="BH50" i="56"/>
  <c r="BI50" i="56"/>
  <c r="BJ50" i="56"/>
  <c r="BK50" i="56"/>
  <c r="BL50" i="56"/>
  <c r="BM50" i="56"/>
  <c r="BN50" i="56"/>
  <c r="BO50" i="56"/>
  <c r="BP50" i="56"/>
  <c r="BQ50" i="56"/>
  <c r="BR50" i="56"/>
  <c r="BS50" i="56"/>
  <c r="BT50" i="56"/>
  <c r="BU50" i="56"/>
  <c r="BV50" i="56"/>
  <c r="BW50" i="56"/>
  <c r="BX50" i="56"/>
  <c r="BY50" i="56"/>
  <c r="BZ50" i="56"/>
  <c r="CA50" i="56"/>
  <c r="CB50" i="56"/>
  <c r="CC50" i="56"/>
  <c r="CD50" i="56"/>
  <c r="CE50" i="56"/>
  <c r="CF50" i="56"/>
  <c r="CG50" i="56"/>
  <c r="CH50" i="56"/>
  <c r="CI50" i="56"/>
  <c r="CJ50" i="56"/>
  <c r="CK50" i="56"/>
  <c r="CL50" i="56"/>
  <c r="CM50" i="56"/>
  <c r="BF50" i="56"/>
  <c r="BF53" i="56"/>
  <c r="BF46" i="56"/>
  <c r="CM46" i="56"/>
  <c r="CP5" i="47"/>
  <c r="CP13" i="47" s="1"/>
  <c r="BF54" i="56" l="1"/>
  <c r="AU9" i="82" l="1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 s="1"/>
  <c r="Z46" i="69"/>
  <c r="AO49" i="71" s="1"/>
  <c r="AA46" i="69"/>
  <c r="AP49" i="71" s="1"/>
  <c r="AB46" i="69"/>
  <c r="AQ49" i="71" s="1"/>
  <c r="AC46" i="69"/>
  <c r="AR49" i="71" s="1"/>
  <c r="AR50" i="71" s="1"/>
  <c r="AR56" i="71" s="1"/>
  <c r="AD46" i="69"/>
  <c r="AS49" i="71" s="1"/>
  <c r="AH4" i="82" s="1"/>
  <c r="AE46" i="69"/>
  <c r="AT49" i="71" s="1"/>
  <c r="AF46" i="69"/>
  <c r="AU49" i="71" s="1"/>
  <c r="AG46" i="69"/>
  <c r="AV49" i="71" s="1"/>
  <c r="AH46" i="69"/>
  <c r="AW49" i="71" s="1"/>
  <c r="AW50" i="71" s="1"/>
  <c r="AW56" i="71" s="1"/>
  <c r="AI46" i="69"/>
  <c r="AJ46" i="69"/>
  <c r="AY49" i="71" s="1"/>
  <c r="AY50" i="71" s="1"/>
  <c r="AY56" i="71" s="1"/>
  <c r="AK46" i="69"/>
  <c r="AZ49" i="71" s="1"/>
  <c r="AL46" i="69"/>
  <c r="AM46" i="69"/>
  <c r="BB49" i="71" s="1"/>
  <c r="AN46" i="69"/>
  <c r="BC49" i="71" s="1"/>
  <c r="AO46" i="69"/>
  <c r="BD49" i="71" s="1"/>
  <c r="AP46" i="69"/>
  <c r="BE49" i="71" s="1"/>
  <c r="AQ46" i="69"/>
  <c r="BF49" i="71" s="1"/>
  <c r="AR46" i="69"/>
  <c r="BG49" i="71" s="1"/>
  <c r="AS46" i="69"/>
  <c r="BH49" i="71" s="1"/>
  <c r="AT46" i="69"/>
  <c r="BI49" i="71" s="1"/>
  <c r="BI50" i="71" s="1"/>
  <c r="BI56" i="71" s="1"/>
  <c r="AU46" i="69"/>
  <c r="AV46" i="69"/>
  <c r="BK49" i="71" s="1"/>
  <c r="AW46" i="69"/>
  <c r="AW47" i="69" s="1"/>
  <c r="AW52" i="69" s="1"/>
  <c r="AX46" i="69"/>
  <c r="AX47" i="69" s="1"/>
  <c r="AX52" i="69" s="1"/>
  <c r="AY46" i="69"/>
  <c r="AZ46" i="69"/>
  <c r="BO49" i="71" s="1"/>
  <c r="BO50" i="71" s="1"/>
  <c r="BO56" i="71" s="1"/>
  <c r="BA46" i="69"/>
  <c r="BP49" i="71" s="1"/>
  <c r="BB46" i="69"/>
  <c r="BQ49" i="71" s="1"/>
  <c r="BC46" i="69"/>
  <c r="BR49" i="71" s="1"/>
  <c r="BD46" i="69"/>
  <c r="BD47" i="69" s="1"/>
  <c r="BD52" i="69" s="1"/>
  <c r="X46" i="69"/>
  <c r="AM49" i="71" s="1"/>
  <c r="Y46" i="69"/>
  <c r="AN49" i="71" s="1"/>
  <c r="W46" i="69"/>
  <c r="AU47" i="69" l="1"/>
  <c r="AU52" i="69" s="1"/>
  <c r="W47" i="69"/>
  <c r="W52" i="69" s="1"/>
  <c r="BJ49" i="71"/>
  <c r="BJ50" i="71" s="1"/>
  <c r="BJ56" i="71" s="1"/>
  <c r="BB47" i="69"/>
  <c r="BB52" i="69" s="1"/>
  <c r="AL47" i="69"/>
  <c r="AL52" i="69" s="1"/>
  <c r="AV47" i="69"/>
  <c r="AV52" i="69" s="1"/>
  <c r="AS50" i="71"/>
  <c r="AS56" i="71" s="1"/>
  <c r="AV50" i="71"/>
  <c r="AV56" i="71" s="1"/>
  <c r="AK4" i="82"/>
  <c r="AK5" i="82" s="1"/>
  <c r="BK50" i="71"/>
  <c r="BK56" i="71" s="1"/>
  <c r="AZ4" i="82"/>
  <c r="AZ5" i="82" s="1"/>
  <c r="AZ11" i="82" s="1"/>
  <c r="AU50" i="71"/>
  <c r="AU56" i="71" s="1"/>
  <c r="AJ4" i="82"/>
  <c r="AJ5" i="82" s="1"/>
  <c r="AJ11" i="82" s="1"/>
  <c r="AI4" i="82"/>
  <c r="AT50" i="71"/>
  <c r="AT56" i="71" s="1"/>
  <c r="AH47" i="69"/>
  <c r="AH52" i="69" s="1"/>
  <c r="AG47" i="69"/>
  <c r="AG52" i="69" s="1"/>
  <c r="AF47" i="69"/>
  <c r="AF52" i="69" s="1"/>
  <c r="AE47" i="69"/>
  <c r="AE52" i="69" s="1"/>
  <c r="AD47" i="69"/>
  <c r="AD52" i="69" s="1"/>
  <c r="AC47" i="69"/>
  <c r="AC52" i="69" s="1"/>
  <c r="AB47" i="69"/>
  <c r="AB52" i="69" s="1"/>
  <c r="AA47" i="69"/>
  <c r="AA52" i="69" s="1"/>
  <c r="Z47" i="69"/>
  <c r="Z52" i="69" s="1"/>
  <c r="Y47" i="69"/>
  <c r="Y52" i="69" s="1"/>
  <c r="AY4" i="82"/>
  <c r="AY5" i="82" s="1"/>
  <c r="AY11" i="82" s="1"/>
  <c r="X47" i="69"/>
  <c r="X52" i="69" s="1"/>
  <c r="AX4" i="82"/>
  <c r="AX5" i="82" s="1"/>
  <c r="AX11" i="82" s="1"/>
  <c r="BC47" i="69"/>
  <c r="BC52" i="69" s="1"/>
  <c r="BM49" i="71"/>
  <c r="AZ47" i="69"/>
  <c r="AZ52" i="69" s="1"/>
  <c r="AJ47" i="69"/>
  <c r="AJ52" i="69" s="1"/>
  <c r="BL49" i="71"/>
  <c r="AG4" i="82"/>
  <c r="AG7" i="82" s="1"/>
  <c r="AC4" i="82"/>
  <c r="AN50" i="71"/>
  <c r="AN56" i="71" s="1"/>
  <c r="AO50" i="71"/>
  <c r="AO56" i="71" s="1"/>
  <c r="AD4" i="82"/>
  <c r="AR4" i="82"/>
  <c r="AR5" i="82" s="1"/>
  <c r="AR11" i="82" s="1"/>
  <c r="BC50" i="71"/>
  <c r="BC56" i="71" s="1"/>
  <c r="BG4" i="82"/>
  <c r="BG5" i="82" s="1"/>
  <c r="BG11" i="82" s="1"/>
  <c r="BR50" i="71"/>
  <c r="BR56" i="71" s="1"/>
  <c r="AQ4" i="82"/>
  <c r="AQ5" i="82" s="1"/>
  <c r="AQ11" i="82" s="1"/>
  <c r="BB50" i="71"/>
  <c r="BB56" i="71" s="1"/>
  <c r="BF4" i="82"/>
  <c r="BF5" i="82" s="1"/>
  <c r="BF11" i="82" s="1"/>
  <c r="BQ50" i="71"/>
  <c r="BQ56" i="71" s="1"/>
  <c r="AY47" i="69"/>
  <c r="AY52" i="69" s="1"/>
  <c r="BN49" i="71"/>
  <c r="AI47" i="69"/>
  <c r="AI52" i="69" s="1"/>
  <c r="AX49" i="71"/>
  <c r="BH50" i="71"/>
  <c r="BH56" i="71" s="1"/>
  <c r="AW4" i="82"/>
  <c r="AW5" i="82" s="1"/>
  <c r="AW11" i="82" s="1"/>
  <c r="BF50" i="71"/>
  <c r="BF56" i="71" s="1"/>
  <c r="AU4" i="82"/>
  <c r="AU5" i="82" s="1"/>
  <c r="AU11" i="82" s="1"/>
  <c r="AP50" i="71"/>
  <c r="AP56" i="71" s="1"/>
  <c r="AE4" i="82"/>
  <c r="BE50" i="71"/>
  <c r="BE56" i="71" s="1"/>
  <c r="AT4" i="82"/>
  <c r="AT5" i="82" s="1"/>
  <c r="AT11" i="82" s="1"/>
  <c r="AB4" i="82"/>
  <c r="AM50" i="71"/>
  <c r="AM56" i="71" s="1"/>
  <c r="AS4" i="82"/>
  <c r="AS5" i="82" s="1"/>
  <c r="AS11" i="82" s="1"/>
  <c r="BD50" i="71"/>
  <c r="BD56" i="71" s="1"/>
  <c r="AO4" i="82"/>
  <c r="AO5" i="82" s="1"/>
  <c r="AO11" i="82" s="1"/>
  <c r="AZ50" i="71"/>
  <c r="AZ56" i="71" s="1"/>
  <c r="AH7" i="82"/>
  <c r="AH5" i="82"/>
  <c r="AH11" i="82" s="1"/>
  <c r="BG50" i="71"/>
  <c r="BG56" i="71" s="1"/>
  <c r="AV4" i="82"/>
  <c r="AV5" i="82" s="1"/>
  <c r="AV11" i="82" s="1"/>
  <c r="AQ50" i="71"/>
  <c r="AQ56" i="71" s="1"/>
  <c r="AF4" i="82"/>
  <c r="BE4" i="82"/>
  <c r="BE5" i="82" s="1"/>
  <c r="BE11" i="82" s="1"/>
  <c r="BP50" i="71"/>
  <c r="BP56" i="71" s="1"/>
  <c r="AT47" i="69"/>
  <c r="AT52" i="69" s="1"/>
  <c r="AS47" i="69"/>
  <c r="AS52" i="69" s="1"/>
  <c r="AR47" i="69"/>
  <c r="AR52" i="69" s="1"/>
  <c r="AQ47" i="69"/>
  <c r="AQ52" i="69" s="1"/>
  <c r="AP47" i="69"/>
  <c r="AP52" i="69" s="1"/>
  <c r="AL49" i="71"/>
  <c r="AN4" i="82"/>
  <c r="AN5" i="82" s="1"/>
  <c r="AN11" i="82" s="1"/>
  <c r="AO47" i="69"/>
  <c r="AO52" i="69" s="1"/>
  <c r="AN47" i="69"/>
  <c r="AN52" i="69" s="1"/>
  <c r="AL4" i="82"/>
  <c r="AL5" i="82" s="1"/>
  <c r="AL11" i="82" s="1"/>
  <c r="AM47" i="69"/>
  <c r="AM52" i="69" s="1"/>
  <c r="BA47" i="69"/>
  <c r="BA52" i="69" s="1"/>
  <c r="AK47" i="69"/>
  <c r="AK52" i="69" s="1"/>
  <c r="BS49" i="71"/>
  <c r="BS50" i="71" s="1"/>
  <c r="BS56" i="71" s="1"/>
  <c r="BD4" i="82"/>
  <c r="BD5" i="82" s="1"/>
  <c r="BD11" i="82" s="1"/>
  <c r="BA49" i="71"/>
  <c r="AK11" i="82"/>
  <c r="BG54" i="56"/>
  <c r="BH54" i="56"/>
  <c r="BI54" i="56"/>
  <c r="BI53" i="56" s="1"/>
  <c r="BJ54" i="56"/>
  <c r="BK54" i="56"/>
  <c r="BL54" i="56"/>
  <c r="BM54" i="56"/>
  <c r="BN54" i="56"/>
  <c r="BO54" i="56"/>
  <c r="BP54" i="56"/>
  <c r="BQ54" i="56"/>
  <c r="BR54" i="56"/>
  <c r="BS54" i="56"/>
  <c r="BT54" i="56"/>
  <c r="BU54" i="56"/>
  <c r="BV54" i="56"/>
  <c r="BW54" i="56"/>
  <c r="BX54" i="56"/>
  <c r="BY54" i="56"/>
  <c r="BZ54" i="56"/>
  <c r="CA54" i="56"/>
  <c r="CB54" i="56"/>
  <c r="CC54" i="56"/>
  <c r="CD54" i="56"/>
  <c r="CE54" i="56"/>
  <c r="CF54" i="56"/>
  <c r="CF53" i="56" s="1"/>
  <c r="CG54" i="56"/>
  <c r="CG53" i="56" s="1"/>
  <c r="CH54" i="56"/>
  <c r="CH53" i="56" s="1"/>
  <c r="CI54" i="56"/>
  <c r="CI53" i="56" s="1"/>
  <c r="CJ54" i="56"/>
  <c r="CJ53" i="56" s="1"/>
  <c r="CK54" i="56"/>
  <c r="CK53" i="56" s="1"/>
  <c r="CL54" i="56"/>
  <c r="CL53" i="56" s="1"/>
  <c r="CM54" i="56"/>
  <c r="CM53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AG5" i="82" l="1"/>
  <c r="AG11" i="82" s="1"/>
  <c r="BL50" i="71"/>
  <c r="BL56" i="71" s="1"/>
  <c r="BA4" i="82"/>
  <c r="BA5" i="82" s="1"/>
  <c r="BA11" i="82" s="1"/>
  <c r="BM50" i="71"/>
  <c r="BM56" i="71" s="1"/>
  <c r="BB4" i="82"/>
  <c r="BB5" i="82" s="1"/>
  <c r="BB11" i="82" s="1"/>
  <c r="AI7" i="82"/>
  <c r="AI5" i="82"/>
  <c r="AI11" i="82" s="1"/>
  <c r="AA4" i="82"/>
  <c r="AL50" i="71"/>
  <c r="BN50" i="71"/>
  <c r="BN56" i="71" s="1"/>
  <c r="BC4" i="82"/>
  <c r="BC5" i="82" s="1"/>
  <c r="BC11" i="82" s="1"/>
  <c r="AP4" i="82"/>
  <c r="AP5" i="82" s="1"/>
  <c r="AP11" i="82" s="1"/>
  <c r="BA50" i="71"/>
  <c r="BA56" i="71" s="1"/>
  <c r="AB5" i="82"/>
  <c r="AB11" i="82" s="1"/>
  <c r="AB7" i="82"/>
  <c r="AF5" i="82"/>
  <c r="AF11" i="82" s="1"/>
  <c r="AF7" i="82"/>
  <c r="AX50" i="71"/>
  <c r="AX56" i="71" s="1"/>
  <c r="AM4" i="82"/>
  <c r="AM5" i="82" s="1"/>
  <c r="AM11" i="82" s="1"/>
  <c r="AE7" i="82"/>
  <c r="AE5" i="82"/>
  <c r="AE11" i="82" s="1"/>
  <c r="AD7" i="82"/>
  <c r="AD5" i="82"/>
  <c r="AD11" i="82" s="1"/>
  <c r="AC5" i="82"/>
  <c r="AC11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A5" i="82" l="1"/>
  <c r="AA11" i="82" s="1"/>
  <c r="AA7" i="82"/>
  <c r="U42" i="76"/>
  <c r="ARC65" i="74" l="1"/>
  <c r="AQY65" i="74"/>
  <c r="AQU65" i="74" l="1"/>
  <c r="AQS65" i="74"/>
  <c r="AQQ65" i="74" l="1"/>
  <c r="AQO65" i="74"/>
  <c r="AQK65" i="74"/>
  <c r="AQI65" i="74"/>
  <c r="BJ9" i="78" l="1"/>
  <c r="BJ5" i="78"/>
  <c r="BJ13" i="78" s="1"/>
  <c r="BJ7" i="72"/>
  <c r="BJ5" i="72"/>
  <c r="BJ12" i="72" s="1"/>
  <c r="BL8" i="70"/>
  <c r="BL7" i="70"/>
  <c r="BL5" i="70"/>
  <c r="BL13" i="70" s="1"/>
  <c r="CP9" i="47"/>
  <c r="CP7" i="47"/>
  <c r="CP10" i="47"/>
  <c r="CO9" i="47"/>
  <c r="CO7" i="47"/>
  <c r="CO5" i="47"/>
  <c r="CO13" i="47" s="1"/>
  <c r="CO10" i="47" s="1"/>
  <c r="BJ11" i="78" l="1"/>
  <c r="BJ10" i="78" s="1"/>
  <c r="BJ9" i="72"/>
  <c r="BJ10" i="72"/>
  <c r="BL10" i="70"/>
  <c r="BL11" i="70"/>
  <c r="CP15" i="47"/>
  <c r="CO15" i="47"/>
  <c r="BK8" i="70"/>
  <c r="BK7" i="70"/>
  <c r="BK5" i="70"/>
  <c r="BK13" i="70" s="1"/>
  <c r="BI7" i="72"/>
  <c r="BI5" i="72"/>
  <c r="BI12" i="72" s="1"/>
  <c r="BK10" i="70" l="1"/>
  <c r="BK11" i="70"/>
  <c r="BI10" i="72"/>
  <c r="BI9" i="72"/>
  <c r="BI9" i="78" l="1"/>
  <c r="BI5" i="78"/>
  <c r="BI11" i="78" s="1"/>
  <c r="BI13" i="78" l="1"/>
  <c r="BI10" i="78"/>
  <c r="CN9" i="47" l="1"/>
  <c r="CN7" i="47"/>
  <c r="CN5" i="47"/>
  <c r="CN15" i="47" s="1"/>
  <c r="CN13" i="47" l="1"/>
  <c r="CN10" i="47" s="1"/>
  <c r="BJ8" i="70"/>
  <c r="BJ7" i="70"/>
  <c r="BJ5" i="70"/>
  <c r="BJ13" i="70" s="1"/>
  <c r="BH7" i="72"/>
  <c r="BH5" i="72"/>
  <c r="BH12" i="72" s="1"/>
  <c r="BH9" i="78"/>
  <c r="BH5" i="78"/>
  <c r="BH13" i="78" s="1"/>
  <c r="BH9" i="72" l="1"/>
  <c r="BJ10" i="70"/>
  <c r="BJ11" i="70"/>
  <c r="BH10" i="72"/>
  <c r="BH11" i="78"/>
  <c r="BH10" i="78" s="1"/>
  <c r="BH8" i="70"/>
  <c r="BG9" i="78" l="1"/>
  <c r="BG5" i="78"/>
  <c r="BG7" i="72"/>
  <c r="BG5" i="72"/>
  <c r="BG12" i="72" s="1"/>
  <c r="BI8" i="70"/>
  <c r="BI7" i="70"/>
  <c r="BI5" i="70"/>
  <c r="BI13" i="70" s="1"/>
  <c r="CM9" i="47"/>
  <c r="CM7" i="47"/>
  <c r="CM5" i="47"/>
  <c r="CM15" i="47" s="1"/>
  <c r="Q50" i="81"/>
  <c r="J55" i="81"/>
  <c r="I55" i="81"/>
  <c r="J50" i="81"/>
  <c r="CK8" i="47"/>
  <c r="BG11" i="78" l="1"/>
  <c r="BG13" i="78"/>
  <c r="BG10" i="78" s="1"/>
  <c r="BG9" i="72"/>
  <c r="BG10" i="72"/>
  <c r="BI10" i="70"/>
  <c r="BI11" i="70"/>
  <c r="CM13" i="47"/>
  <c r="CM10" i="47" s="1"/>
  <c r="BF9" i="78"/>
  <c r="BF5" i="78"/>
  <c r="BF11" i="78" s="1"/>
  <c r="BF7" i="72"/>
  <c r="BF5" i="72"/>
  <c r="BF12" i="72" s="1"/>
  <c r="BH14" i="70"/>
  <c r="BH7" i="70" s="1"/>
  <c r="BH5" i="70"/>
  <c r="BH13" i="70" s="1"/>
  <c r="CL9" i="47"/>
  <c r="CL7" i="47"/>
  <c r="CL5" i="47"/>
  <c r="CL15" i="47" s="1"/>
  <c r="BF13" i="78" l="1"/>
  <c r="BF10" i="78" s="1"/>
  <c r="BF9" i="72"/>
  <c r="BF10" i="72"/>
  <c r="BH10" i="70"/>
  <c r="BH11" i="70"/>
  <c r="CL13" i="47"/>
  <c r="CL10" i="47" s="1"/>
  <c r="BG6" i="70" l="1"/>
  <c r="BF6" i="70"/>
  <c r="BE9" i="78"/>
  <c r="BE5" i="78"/>
  <c r="BE11" i="78" s="1"/>
  <c r="BE7" i="72"/>
  <c r="BE5" i="72"/>
  <c r="BE12" i="72" s="1"/>
  <c r="BG14" i="70"/>
  <c r="BG7" i="70" s="1"/>
  <c r="BG5" i="70"/>
  <c r="BG13" i="70" s="1"/>
  <c r="CK9" i="47"/>
  <c r="CK7" i="47"/>
  <c r="CK5" i="47"/>
  <c r="CK15" i="47" s="1"/>
  <c r="BG8" i="70" l="1"/>
  <c r="BE13" i="78"/>
  <c r="BE10" i="78" s="1"/>
  <c r="BE9" i="72"/>
  <c r="BE10" i="72"/>
  <c r="BG11" i="70"/>
  <c r="BG10" i="70"/>
  <c r="CK13" i="47"/>
  <c r="CK10" i="47" s="1"/>
  <c r="BD9" i="78" l="1"/>
  <c r="BD5" i="78"/>
  <c r="BD13" i="78" s="1"/>
  <c r="BD7" i="72"/>
  <c r="BD5" i="72"/>
  <c r="BD12" i="72" s="1"/>
  <c r="AZ8" i="70"/>
  <c r="BA8" i="70"/>
  <c r="BB8" i="70"/>
  <c r="BC8" i="70"/>
  <c r="BD8" i="70"/>
  <c r="BE8" i="70"/>
  <c r="BF8" i="70"/>
  <c r="BF14" i="70"/>
  <c r="BF7" i="70" s="1"/>
  <c r="BF5" i="70"/>
  <c r="BF10" i="70" s="1"/>
  <c r="BF13" i="70" l="1"/>
  <c r="BD11" i="78"/>
  <c r="BD10" i="78" s="1"/>
  <c r="BD9" i="72"/>
  <c r="BD10" i="72"/>
  <c r="BF11" i="70"/>
  <c r="CJ9" i="47" l="1"/>
  <c r="CJ7" i="47"/>
  <c r="CJ5" i="47"/>
  <c r="CJ15" i="47" s="1"/>
  <c r="CJ13" i="47" l="1"/>
  <c r="CJ10" i="47" s="1"/>
  <c r="BC7" i="72"/>
  <c r="BC5" i="72"/>
  <c r="BC12" i="72" s="1"/>
  <c r="BE14" i="70"/>
  <c r="BE7" i="70" s="1"/>
  <c r="BD14" i="70"/>
  <c r="BE5" i="70"/>
  <c r="BE13" i="70" s="1"/>
  <c r="BC9" i="72" l="1"/>
  <c r="BC10" i="72"/>
  <c r="BE10" i="70"/>
  <c r="BE11" i="70"/>
  <c r="BC9" i="78" l="1"/>
  <c r="CI7" i="47"/>
  <c r="CI9" i="47"/>
  <c r="CI5" i="47"/>
  <c r="CI13" i="47" s="1"/>
  <c r="CI10" i="47" s="1"/>
  <c r="BC5" i="78"/>
  <c r="BC11" i="78" s="1"/>
  <c r="BC13" i="78" l="1"/>
  <c r="CI15" i="47"/>
  <c r="BC10" i="78"/>
  <c r="CH9" i="47" l="1"/>
  <c r="CH7" i="47"/>
  <c r="CH5" i="47"/>
  <c r="CH13" i="47" s="1"/>
  <c r="CH10" i="47" s="1"/>
  <c r="BD7" i="70"/>
  <c r="BC14" i="70"/>
  <c r="BB14" i="70"/>
  <c r="BD5" i="70"/>
  <c r="BD11" i="70" s="1"/>
  <c r="BB7" i="72"/>
  <c r="BB5" i="72"/>
  <c r="BB10" i="72" s="1"/>
  <c r="CH15" i="47" l="1"/>
  <c r="BD13" i="70"/>
  <c r="BD10" i="70"/>
  <c r="BB12" i="72"/>
  <c r="BB9" i="72"/>
  <c r="BB9" i="78" l="1"/>
  <c r="BB5" i="78"/>
  <c r="BB13" i="78" s="1"/>
  <c r="BB11" i="78" l="1"/>
  <c r="BB10" i="78" s="1"/>
  <c r="BA9" i="78" l="1"/>
  <c r="BA5" i="78"/>
  <c r="BA13" i="78" s="1"/>
  <c r="BC7" i="70"/>
  <c r="BC5" i="70"/>
  <c r="BC13" i="70" s="1"/>
  <c r="CF9" i="47"/>
  <c r="CG9" i="47"/>
  <c r="CE9" i="47"/>
  <c r="CG7" i="47"/>
  <c r="CG5" i="47"/>
  <c r="CG15" i="47" s="1"/>
  <c r="CG13" i="47" l="1"/>
  <c r="CG10" i="47" s="1"/>
  <c r="BC10" i="70"/>
  <c r="BC11" i="70"/>
  <c r="BA11" i="78"/>
  <c r="BA10" i="78" s="1"/>
  <c r="BA7" i="72"/>
  <c r="BA5" i="72"/>
  <c r="BA12" i="72" s="1"/>
  <c r="BA9" i="72" l="1"/>
  <c r="BA10" i="72"/>
  <c r="A20" i="75"/>
  <c r="A21" i="75" s="1"/>
  <c r="A22" i="75" s="1"/>
  <c r="A23" i="75" s="1"/>
  <c r="A24" i="75" s="1"/>
  <c r="A25" i="75" s="1"/>
  <c r="A26" i="75" s="1"/>
  <c r="A27" i="75" s="1"/>
  <c r="CF7" i="47" l="1"/>
  <c r="CF5" i="47"/>
  <c r="CF15" i="47" s="1"/>
  <c r="CF13" i="47" l="1"/>
  <c r="CF10" i="47" s="1"/>
  <c r="BB7" i="70"/>
  <c r="BB5" i="70"/>
  <c r="BB13" i="70" s="1"/>
  <c r="BA14" i="70"/>
  <c r="AZ7" i="72"/>
  <c r="AZ5" i="72"/>
  <c r="AZ12" i="72" s="1"/>
  <c r="AZ10" i="72" l="1"/>
  <c r="AZ9" i="72"/>
  <c r="BB10" i="70"/>
  <c r="BB11" i="70"/>
  <c r="AZ9" i="78"/>
  <c r="AY7" i="78"/>
  <c r="AZ5" i="78"/>
  <c r="AZ13" i="78" s="1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Z11" i="78" l="1"/>
  <c r="AZ10" i="78" s="1"/>
  <c r="AY9" i="78"/>
  <c r="AY5" i="78" l="1"/>
  <c r="CE5" i="47"/>
  <c r="CE13" i="47" s="1"/>
  <c r="CE10" i="47" s="1"/>
  <c r="BA7" i="70"/>
  <c r="AZ14" i="70"/>
  <c r="AY13" i="78" l="1"/>
  <c r="AY11" i="78"/>
  <c r="AY10" i="78" s="1"/>
  <c r="CE15" i="47"/>
  <c r="BA5" i="70"/>
  <c r="BA13" i="70" s="1"/>
  <c r="BA11" i="70" l="1"/>
  <c r="BA10" i="70"/>
  <c r="AY7" i="72" l="1"/>
  <c r="AY5" i="72"/>
  <c r="AY12" i="72" l="1"/>
  <c r="AY10" i="72"/>
  <c r="AY9" i="72"/>
  <c r="AR7" i="78"/>
  <c r="AS7" i="78"/>
  <c r="AT7" i="78"/>
  <c r="AU7" i="78"/>
  <c r="AV7" i="78"/>
  <c r="AW7" i="78"/>
  <c r="AX7" i="78"/>
  <c r="AQ7" i="78"/>
  <c r="AR5" i="78"/>
  <c r="AS5" i="78"/>
  <c r="AT5" i="78"/>
  <c r="AU5" i="78"/>
  <c r="AV5" i="78"/>
  <c r="AW5" i="78"/>
  <c r="AX5" i="78"/>
  <c r="AQ5" i="78"/>
  <c r="AR5" i="72"/>
  <c r="AS5" i="72"/>
  <c r="AT5" i="72"/>
  <c r="AU5" i="72"/>
  <c r="AV5" i="72"/>
  <c r="AW5" i="72"/>
  <c r="AX5" i="72"/>
  <c r="AX12" i="72" s="1"/>
  <c r="AQ5" i="72"/>
  <c r="AQ10" i="72" l="1"/>
  <c r="AQ9" i="72"/>
  <c r="AT7" i="70"/>
  <c r="AU7" i="70"/>
  <c r="AV7" i="70"/>
  <c r="AW7" i="70"/>
  <c r="AZ7" i="70"/>
  <c r="AS7" i="70"/>
  <c r="AY14" i="70"/>
  <c r="AY7" i="70" s="1"/>
  <c r="AX14" i="70"/>
  <c r="AX7" i="70" s="1"/>
  <c r="AT5" i="70"/>
  <c r="AU5" i="70"/>
  <c r="AV5" i="70"/>
  <c r="AW5" i="70"/>
  <c r="AX5" i="70"/>
  <c r="AY5" i="70"/>
  <c r="AZ5" i="70"/>
  <c r="AZ13" i="70" s="1"/>
  <c r="AS5" i="70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 s="1"/>
  <c r="BQ10" i="47" s="1"/>
  <c r="BR5" i="47"/>
  <c r="BR13" i="47" s="1"/>
  <c r="BR10" i="47" s="1"/>
  <c r="BS5" i="47"/>
  <c r="BS13" i="47" s="1"/>
  <c r="BS10" i="47" s="1"/>
  <c r="BT5" i="47"/>
  <c r="BT13" i="47" s="1"/>
  <c r="BT10" i="47" s="1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 s="1"/>
  <c r="BX10" i="47" s="1"/>
  <c r="BY5" i="47"/>
  <c r="BY13" i="47" s="1"/>
  <c r="BY10" i="47" s="1"/>
  <c r="BZ5" i="47"/>
  <c r="BZ13" i="47" s="1"/>
  <c r="BZ10" i="47" s="1"/>
  <c r="CA5" i="47"/>
  <c r="CA13" i="47" s="1"/>
  <c r="CA10" i="47" s="1"/>
  <c r="CB5" i="47"/>
  <c r="CB13" i="47" s="1"/>
  <c r="CB10" i="47" s="1"/>
  <c r="CC5" i="47"/>
  <c r="CC13" i="47" s="1"/>
  <c r="CC10" i="47" s="1"/>
  <c r="CD5" i="47"/>
  <c r="CD13" i="47" s="1"/>
  <c r="CD10" i="47" s="1"/>
  <c r="BP5" i="47"/>
  <c r="AS10" i="70" l="1"/>
  <c r="AS11" i="70"/>
  <c r="BP13" i="47"/>
  <c r="BP10" i="47" s="1"/>
  <c r="CD15" i="47"/>
  <c r="CC15" i="47"/>
  <c r="CB15" i="47"/>
  <c r="CD9" i="47"/>
  <c r="AX9" i="72"/>
  <c r="A65" i="74" l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Z10" i="70"/>
  <c r="AZ11" i="70"/>
  <c r="AX10" i="72"/>
  <c r="AX7" i="72"/>
  <c r="AX13" i="78" l="1"/>
  <c r="AW13" i="78"/>
  <c r="AX11" i="78" l="1"/>
  <c r="AX10" i="78" s="1"/>
  <c r="AX9" i="78"/>
  <c r="BR9" i="47" l="1"/>
  <c r="BS9" i="47"/>
  <c r="BT9" i="47"/>
  <c r="BU9" i="47"/>
  <c r="BV9" i="47"/>
  <c r="BW9" i="47"/>
  <c r="BX9" i="47"/>
  <c r="BZ9" i="47"/>
  <c r="CA9" i="47"/>
  <c r="CB9" i="47"/>
  <c r="CC9" i="47"/>
  <c r="BQ9" i="47"/>
  <c r="BY9" i="47"/>
  <c r="AW12" i="72"/>
  <c r="AW10" i="72"/>
  <c r="AW9" i="72" l="1"/>
  <c r="AW7" i="72"/>
  <c r="AW9" i="78" l="1"/>
  <c r="AW11" i="78"/>
  <c r="AW10" i="78" l="1"/>
  <c r="AY13" i="70" l="1"/>
  <c r="AT13" i="70"/>
  <c r="AU13" i="70"/>
  <c r="AV13" i="70"/>
  <c r="AW13" i="70"/>
  <c r="AX13" i="70"/>
  <c r="AS13" i="70"/>
  <c r="AY8" i="70"/>
  <c r="A6" i="80"/>
  <c r="A7" i="80" s="1"/>
  <c r="A8" i="80" s="1"/>
  <c r="A9" i="80" s="1"/>
  <c r="A10" i="80" s="1"/>
  <c r="A11" i="80" s="1"/>
  <c r="A12" i="80" s="1"/>
  <c r="A13" i="80" s="1"/>
  <c r="G3" i="80"/>
  <c r="I3" i="80" s="1"/>
  <c r="K3" i="80" s="1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0" i="70" l="1"/>
  <c r="AY11" i="70"/>
  <c r="AR13" i="78"/>
  <c r="AS13" i="78"/>
  <c r="AT13" i="78"/>
  <c r="AU13" i="78"/>
  <c r="AV13" i="78"/>
  <c r="AQ13" i="78"/>
  <c r="AQ9" i="78"/>
  <c r="AQ11" i="78" l="1"/>
  <c r="AQ10" i="78" s="1"/>
  <c r="AV11" i="78" l="1"/>
  <c r="AU11" i="78"/>
  <c r="AT11" i="78"/>
  <c r="AS11" i="78"/>
  <c r="AR11" i="78"/>
  <c r="CE53" i="56"/>
  <c r="CE49" i="56" l="1"/>
  <c r="AV10" i="78"/>
  <c r="AV9" i="78"/>
  <c r="AR10" i="78"/>
  <c r="AR9" i="78"/>
  <c r="AS10" i="78"/>
  <c r="AS9" i="78"/>
  <c r="AT10" i="78"/>
  <c r="AT9" i="78"/>
  <c r="AU10" i="78"/>
  <c r="AU9" i="78"/>
  <c r="CD53" i="56" l="1"/>
  <c r="CD49" i="56"/>
  <c r="AQ7" i="72" l="1"/>
  <c r="BW49" i="56" l="1"/>
  <c r="BG53" i="56"/>
  <c r="BH53" i="56"/>
  <c r="BJ53" i="56"/>
  <c r="BK53" i="56"/>
  <c r="BL53" i="56"/>
  <c r="BM53" i="56"/>
  <c r="BN53" i="56"/>
  <c r="BO53" i="56"/>
  <c r="BP53" i="56"/>
  <c r="BQ53" i="56"/>
  <c r="BR53" i="56"/>
  <c r="BS53" i="56"/>
  <c r="BT53" i="56"/>
  <c r="BU53" i="56"/>
  <c r="BV53" i="56"/>
  <c r="BW53" i="56"/>
  <c r="BX53" i="56"/>
  <c r="BY53" i="56"/>
  <c r="BZ53" i="56"/>
  <c r="CA53" i="56"/>
  <c r="CB53" i="56"/>
  <c r="CC53" i="56"/>
  <c r="BO49" i="56" l="1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R12" i="72"/>
  <c r="AS12" i="72"/>
  <c r="AT12" i="72"/>
  <c r="AU12" i="72"/>
  <c r="AV12" i="72"/>
  <c r="AQ12" i="72" l="1"/>
  <c r="AV7" i="72"/>
  <c r="AU10" i="72"/>
  <c r="AT10" i="72"/>
  <c r="AS9" i="72"/>
  <c r="AR9" i="72"/>
  <c r="AR7" i="72" l="1"/>
  <c r="AS10" i="72"/>
  <c r="AS7" i="72"/>
  <c r="AT7" i="72"/>
  <c r="AT9" i="72"/>
  <c r="AV10" i="72"/>
  <c r="AU7" i="72"/>
  <c r="AU9" i="72"/>
  <c r="AV9" i="72"/>
  <c r="AR10" i="72"/>
  <c r="AL53" i="71" l="1"/>
  <c r="W49" i="69"/>
  <c r="AW10" i="70" l="1"/>
  <c r="AW8" i="70"/>
  <c r="AW11" i="70"/>
  <c r="AV10" i="70"/>
  <c r="AV8" i="70"/>
  <c r="AV11" i="70"/>
  <c r="AU8" i="70"/>
  <c r="AU10" i="70"/>
  <c r="AU11" i="70"/>
  <c r="AS8" i="70"/>
  <c r="AX8" i="70"/>
  <c r="AX10" i="70"/>
  <c r="AX11" i="70"/>
  <c r="AT11" i="70"/>
  <c r="AT8" i="70"/>
  <c r="AT10" i="70"/>
  <c r="BN6" i="47"/>
  <c r="BO6" i="47"/>
  <c r="BM6" i="47"/>
  <c r="BL6" i="47"/>
  <c r="BK6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0" authorId="0" shapeId="0" xr:uid="{E15D96F6-555B-49F6-A455-D3EFDC7205E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59" authorId="1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59" authorId="1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71" authorId="0" shapeId="0" xr:uid="{B77706D0-E547-4F94-942E-F6A47EB72B7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80" authorId="1" shapeId="0" xr:uid="{D85F2ABF-4F1E-4560-B156-FB607CD238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80" authorId="1" shapeId="0" xr:uid="{4387F04C-B4E8-45D6-A473-940BE0B4D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1" authorId="0" shapeId="0" xr:uid="{BA15D963-B1EB-4330-A605-592E73A238C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60" authorId="1" shapeId="0" xr:uid="{A976EF54-53A1-469C-A3A1-2385127B7F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1" shapeId="0" xr:uid="{8E2CED35-DE34-440A-A8B6-9165D5A52B2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1" authorId="0" shapeId="0" xr:uid="{E92AE4EF-3F63-4AEB-A833-272CD6CE66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60" authorId="1" shapeId="0" xr:uid="{08DC31D8-AF2B-4495-812B-AA8321DF84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1" shapeId="0" xr:uid="{9DDD0576-B56C-4ADD-82BD-F772309DF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0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0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0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<sst xmlns="http://schemas.openxmlformats.org/spreadsheetml/2006/main" count="38598" uniqueCount="495">
  <si>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</si>
  <si>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</si>
  <si>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</si>
  <si>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</si>
  <si>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</si>
  <si>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</si>
  <si>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</si>
  <si>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</si>
  <si>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</si>
  <si>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</si>
  <si>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</si>
  <si>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</si>
  <si>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</si>
  <si>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</si>
  <si>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</si>
  <si>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</si>
  <si>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</si>
  <si>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</si>
  <si>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</si>
  <si>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</si>
  <si>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</si>
  <si>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</si>
  <si>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</si>
  <si>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</si>
  <si>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</si>
  <si>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</si>
  <si>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</si>
  <si>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</si>
  <si>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</si>
  <si>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</si>
  <si>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</si>
  <si>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</si>
  <si>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</si>
  <si>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</si>
  <si>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</si>
  <si>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</si>
  <si>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</si>
  <si>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</si>
  <si>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</si>
  <si>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</si>
  <si>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</si>
  <si>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</si>
  <si>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</si>
  <si>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</si>
  <si>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</si>
  <si>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</si>
  <si>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</si>
  <si>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</si>
  <si>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</si>
  <si>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</si>
  <si>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</si>
  <si>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</si>
  <si>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</si>
  <si>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</si>
  <si>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</si>
  <si>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</si>
  <si>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</si>
  <si>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</si>
  <si>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</si>
  <si>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</si>
  <si>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</si>
  <si>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</si>
  <si>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</si>
  <si>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</si>
  <si>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</si>
  <si>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</si>
  <si>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</si>
  <si>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</si>
  <si>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</si>
  <si>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</si>
  <si>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</si>
  <si>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</si>
  <si>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</si>
  <si>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</si>
  <si>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</si>
  <si>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</si>
  <si>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</si>
  <si>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</si>
  <si>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</si>
  <si>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</si>
  <si>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</si>
  <si>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</si>
  <si>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</si>
  <si>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</si>
  <si>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</si>
  <si>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</si>
  <si>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</si>
  <si>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</si>
  <si>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</si>
  <si>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</si>
  <si>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</si>
  <si>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</si>
  <si>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</si>
  <si>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</si>
  <si>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</si>
  <si>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</si>
  <si>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</si>
  <si>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</si>
  <si>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</si>
  <si>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</si>
  <si>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</si>
  <si>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</si>
  <si>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</si>
  <si>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</si>
  <si>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</si>
  <si>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</si>
  <si>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</si>
  <si>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</si>
  <si>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</si>
  <si>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</si>
  <si>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</si>
  <si>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</si>
  <si>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</si>
  <si>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</si>
  <si>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</si>
  <si>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</si>
  <si>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</si>
  <si>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</si>
  <si>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</si>
  <si>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</si>
  <si>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</si>
  <si>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</si>
  <si>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</si>
  <si>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</si>
  <si>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</si>
  <si>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</si>
  <si>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</si>
  <si>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</si>
  <si>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</si>
  <si>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</si>
  <si>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</si>
  <si>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</si>
  <si>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</si>
  <si>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</si>
  <si>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</si>
  <si>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</si>
  <si>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</si>
  <si>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</si>
  <si>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</si>
  <si>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</si>
  <si>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</si>
  <si>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</si>
  <si>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</si>
  <si>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</si>
  <si>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</si>
  <si>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</si>
  <si>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</si>
  <si>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</si>
  <si>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</si>
  <si>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</si>
  <si>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</si>
  <si>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</si>
  <si>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</si>
  <si>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</si>
  <si>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</si>
  <si>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</si>
  <si>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</si>
  <si>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</si>
  <si>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</si>
  <si>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</si>
  <si>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</si>
  <si>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</si>
  <si>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</si>
  <si>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</si>
  <si>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</si>
  <si>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</si>
  <si>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</si>
  <si>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</si>
  <si>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</si>
  <si>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</si>
  <si>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</si>
  <si>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</si>
  <si>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</si>
  <si>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</si>
  <si>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</si>
  <si>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</si>
  <si>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</si>
  <si>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</si>
  <si>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</si>
  <si>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</si>
  <si>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</si>
  <si>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</si>
  <si>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</si>
  <si>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</si>
  <si>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</si>
  <si>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</si>
  <si>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</si>
  <si>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</si>
  <si>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</si>
  <si>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</si>
  <si>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</si>
  <si>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</si>
  <si>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</si>
  <si>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</si>
  <si>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</si>
  <si>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</si>
  <si>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</si>
  <si>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</si>
  <si>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</si>
  <si>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</si>
  <si>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</si>
  <si>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</si>
  <si>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</si>
  <si>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Vảy A5.2 (rửa nóng)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</si>
  <si>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</si>
  <si>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</si>
  <si>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</si>
  <si>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</si>
  <si>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</si>
  <si>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</si>
  <si>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</si>
  <si>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</si>
  <si>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</si>
  <si>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</si>
  <si>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</si>
  <si>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</si>
  <si>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</si>
  <si>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</si>
  <si>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</si>
  <si>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</si>
  <si>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</si>
  <si>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</si>
  <si>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</si>
  <si>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</si>
  <si>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</si>
  <si>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</si>
  <si>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</si>
  <si>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</si>
  <si>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</si>
  <si>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</si>
  <si>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</si>
  <si>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</si>
  <si>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</si>
  <si>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</si>
  <si>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</si>
  <si>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</si>
  <si>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</si>
  <si>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</si>
  <si>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</si>
  <si>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</si>
  <si>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</si>
  <si>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</si>
  <si>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</si>
  <si>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</si>
  <si>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</si>
  <si>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</si>
  <si>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</si>
  <si>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</si>
  <si>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</si>
  <si>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</si>
  <si>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</si>
  <si>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</si>
  <si>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</si>
  <si>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</si>
  <si>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</si>
  <si>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</si>
  <si>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</si>
  <si>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</si>
  <si>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</si>
  <si>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</si>
  <si>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</si>
  <si>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</si>
  <si>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</si>
  <si>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</si>
  <si>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</si>
  <si>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</si>
  <si>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</si>
  <si>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</si>
  <si>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</si>
  <si>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</si>
  <si>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</si>
  <si>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</si>
  <si>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</si>
  <si>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</si>
  <si>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</si>
  <si>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</si>
  <si>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</si>
  <si>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</si>
  <si>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</si>
  <si>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</si>
  <si>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</si>
  <si>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</si>
  <si>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</si>
  <si>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</si>
  <si>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</si>
  <si>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</si>
  <si>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</si>
  <si>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</si>
  <si>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</si>
  <si>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</si>
  <si>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</si>
  <si>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</si>
  <si>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</si>
  <si>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</si>
  <si>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</si>
  <si>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</si>
  <si>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</si>
  <si>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</si>
  <si>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</si>
  <si>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</si>
  <si>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</si>
  <si>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</si>
  <si>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</si>
  <si>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</si>
  <si>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</si>
  <si>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</si>
  <si>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</si>
  <si>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</si>
  <si>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</si>
  <si>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</si>
  <si>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</si>
  <si>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</si>
  <si>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</si>
  <si>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</si>
  <si>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</si>
  <si>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</si>
  <si>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</si>
  <si>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</si>
  <si>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</si>
  <si>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</si>
  <si>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</si>
  <si>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</si>
  <si>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</si>
  <si>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</si>
  <si>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</si>
  <si>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</si>
  <si>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</si>
  <si>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</si>
  <si>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</si>
  <si>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</si>
  <si>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</si>
  <si>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</si>
  <si>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</si>
  <si>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</si>
  <si>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</si>
  <si>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</si>
  <si>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</si>
  <si>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</si>
  <si>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</si>
  <si>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</si>
  <si>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</si>
  <si>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</si>
  <si>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</si>
  <si>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</si>
  <si>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</si>
  <si>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</si>
  <si>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</si>
  <si>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</si>
  <si>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</si>
  <si>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</si>
  <si>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</si>
  <si>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</si>
  <si>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</si>
  <si>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</si>
  <si>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</si>
  <si>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</si>
  <si>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</si>
  <si>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</si>
  <si>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</si>
  <si>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</si>
  <si>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</si>
  <si>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</si>
  <si>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</si>
  <si>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</si>
  <si>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</si>
  <si>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</si>
  <si>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</si>
  <si>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</si>
  <si>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</si>
  <si>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</si>
  <si>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</si>
  <si>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</si>
  <si>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</si>
  <si>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</si>
  <si>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</si>
  <si>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</si>
  <si>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</si>
  <si>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</si>
  <si>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</si>
  <si>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</si>
  <si>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</si>
  <si>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</si>
  <si>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</si>
  <si>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</si>
  <si>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</si>
  <si>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</si>
  <si>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</si>
  <si>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</si>
  <si>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</si>
  <si>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</si>
  <si>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</si>
  <si>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</si>
  <si>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</si>
  <si>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</si>
  <si>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</si>
  <si>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</si>
  <si>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</si>
  <si>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</si>
  <si>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</si>
  <si>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</si>
  <si>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</si>
  <si>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</si>
  <si>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</si>
  <si>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</si>
  <si>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</si>
  <si>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</si>
  <si>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</si>
  <si>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</si>
  <si>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</si>
  <si>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</si>
  <si>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</si>
  <si>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</si>
  <si>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</si>
  <si>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</si>
  <si>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</si>
  <si>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</si>
  <si>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</si>
  <si>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</si>
  <si>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</si>
  <si>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</si>
  <si>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</si>
  <si>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</si>
  <si>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</si>
  <si>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</si>
  <si>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</si>
  <si>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</si>
  <si>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</si>
  <si>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</si>
  <si>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</si>
  <si>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</si>
  <si>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</si>
  <si>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</si>
  <si>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</si>
  <si>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</si>
  <si>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</si>
  <si>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</si>
  <si>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</si>
  <si>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</si>
  <si>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</si>
  <si>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</si>
  <si>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</si>
  <si>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</si>
  <si>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</si>
  <si>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</si>
  <si>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</si>
  <si>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</si>
  <si>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Vảy A5.1 (rửa nóng)</t>
  </si>
  <si>
    <t>Vảy A6 (rửa lạnh)</t>
  </si>
  <si>
    <t>Vảy A6.B3 (rửa lạnh)</t>
  </si>
  <si>
    <t>Vảy A4 (rửa nóng)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</si>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</sst>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_(* #,##0.0_);_(* \(#,##0.0\);_(* &quot;-&quot;??_);_(@_)"/>
    <numFmt numFmtId="175" formatCode="#,##0.0\ [$₫-42A];\-#,##0.0\ [$₫-42A]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3" fillId="0" borderId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0" fontId="36" fillId="0" borderId="0"/>
    <xf numFmtId="0" fontId="35" fillId="0" borderId="0"/>
    <xf numFmtId="43" fontId="3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</cellStyleXfs>
  <cellXfs count="411">
    <xf numFmtId="0" fontId="0" fillId="0" borderId="0" xfId="0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4" fillId="0" borderId="0" xfId="1" applyNumberFormat="1" applyFont="1"/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9" fontId="0" fillId="0" borderId="0" xfId="5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167" fontId="9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9" fillId="2" borderId="1" xfId="1" applyNumberFormat="1" applyFont="1" applyFill="1" applyBorder="1" applyAlignment="1">
      <alignment horizontal="center" vertical="center"/>
    </xf>
    <xf numFmtId="9" fontId="4" fillId="0" borderId="0" xfId="5" applyFont="1"/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9" fontId="24" fillId="0" borderId="4" xfId="5" applyFont="1" applyBorder="1" applyAlignment="1">
      <alignment horizontal="right"/>
    </xf>
    <xf numFmtId="9" fontId="24" fillId="0" borderId="4" xfId="5" applyFont="1" applyBorder="1" applyAlignment="1">
      <alignment horizontal="center"/>
    </xf>
    <xf numFmtId="0" fontId="24" fillId="0" borderId="0" xfId="0" applyFont="1" applyAlignment="1">
      <alignment horizontal="center"/>
    </xf>
    <xf numFmtId="9" fontId="24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0" fillId="0" borderId="0" xfId="0" quotePrefix="1"/>
    <xf numFmtId="167" fontId="26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6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8" fillId="0" borderId="1" xfId="1" applyNumberFormat="1" applyFont="1" applyBorder="1"/>
    <xf numFmtId="167" fontId="28" fillId="3" borderId="0" xfId="1" applyNumberFormat="1" applyFont="1" applyFill="1"/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9" fontId="31" fillId="0" borderId="0" xfId="5" applyFont="1" applyBorder="1" applyAlignment="1">
      <alignment horizontal="right"/>
    </xf>
    <xf numFmtId="9" fontId="31" fillId="0" borderId="0" xfId="5" applyFont="1" applyBorder="1" applyAlignment="1">
      <alignment horizontal="center"/>
    </xf>
    <xf numFmtId="9" fontId="31" fillId="0" borderId="0" xfId="0" applyNumberFormat="1" applyFont="1" applyAlignment="1">
      <alignment horizontal="center"/>
    </xf>
    <xf numFmtId="0" fontId="0" fillId="3" borderId="0" xfId="0" applyFill="1"/>
    <xf numFmtId="0" fontId="32" fillId="0" borderId="0" xfId="0" applyFont="1" applyAlignment="1">
      <alignment vertical="center" wrapText="1"/>
    </xf>
    <xf numFmtId="0" fontId="33" fillId="0" borderId="0" xfId="0" applyFont="1" applyAlignment="1">
      <alignment horizontal="center"/>
    </xf>
    <xf numFmtId="9" fontId="34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67" fontId="5" fillId="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7" fontId="28" fillId="0" borderId="0" xfId="0" quotePrefix="1" applyNumberFormat="1" applyFont="1" applyAlignment="1">
      <alignment horizontal="center"/>
    </xf>
    <xf numFmtId="167" fontId="28" fillId="0" borderId="0" xfId="1" applyNumberFormat="1" applyFont="1"/>
    <xf numFmtId="167" fontId="28" fillId="0" borderId="0" xfId="0" applyNumberFormat="1" applyFont="1"/>
    <xf numFmtId="9" fontId="28" fillId="0" borderId="0" xfId="5" applyFont="1"/>
    <xf numFmtId="0" fontId="37" fillId="0" borderId="0" xfId="0" applyFont="1"/>
    <xf numFmtId="167" fontId="5" fillId="4" borderId="1" xfId="1" applyNumberFormat="1" applyFont="1" applyFill="1" applyBorder="1" applyAlignment="1">
      <alignment horizontal="center" vertical="center"/>
    </xf>
    <xf numFmtId="167" fontId="5" fillId="4" borderId="2" xfId="1" applyNumberFormat="1" applyFont="1" applyFill="1" applyBorder="1" applyAlignment="1">
      <alignment horizontal="center" vertical="center"/>
    </xf>
    <xf numFmtId="167" fontId="5" fillId="4" borderId="3" xfId="1" applyNumberFormat="1" applyFont="1" applyFill="1" applyBorder="1" applyAlignment="1">
      <alignment horizontal="center" vertical="center"/>
    </xf>
    <xf numFmtId="0" fontId="28" fillId="7" borderId="0" xfId="0" applyFont="1" applyFill="1"/>
    <xf numFmtId="167" fontId="5" fillId="7" borderId="0" xfId="1" applyNumberFormat="1" applyFont="1" applyFill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right" wrapText="1"/>
    </xf>
    <xf numFmtId="167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170" fontId="4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8" fontId="10" fillId="6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8" fontId="10" fillId="0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169" fontId="11" fillId="2" borderId="1" xfId="0" applyNumberFormat="1" applyFont="1" applyFill="1" applyBorder="1" applyAlignment="1">
      <alignment horizontal="center" vertical="center" wrapText="1"/>
    </xf>
    <xf numFmtId="16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8" fontId="10" fillId="0" borderId="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7" fontId="4" fillId="3" borderId="0" xfId="1" applyNumberFormat="1" applyFont="1" applyFill="1"/>
    <xf numFmtId="167" fontId="4" fillId="0" borderId="0" xfId="0" applyNumberFormat="1" applyFont="1"/>
    <xf numFmtId="0" fontId="4" fillId="0" borderId="0" xfId="0" quotePrefix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9" fontId="44" fillId="0" borderId="4" xfId="5" applyFont="1" applyBorder="1" applyAlignment="1">
      <alignment horizontal="right"/>
    </xf>
    <xf numFmtId="9" fontId="44" fillId="0" borderId="4" xfId="5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2" fillId="0" borderId="0" xfId="0" applyFont="1"/>
    <xf numFmtId="17" fontId="15" fillId="0" borderId="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/>
    <xf numFmtId="0" fontId="45" fillId="0" borderId="0" xfId="0" applyFont="1"/>
    <xf numFmtId="0" fontId="17" fillId="0" borderId="0" xfId="0" applyFont="1"/>
    <xf numFmtId="168" fontId="10" fillId="6" borderId="1" xfId="6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7" fontId="18" fillId="0" borderId="0" xfId="1" applyNumberFormat="1" applyFont="1" applyBorder="1" applyAlignment="1">
      <alignment vertical="center"/>
    </xf>
    <xf numFmtId="0" fontId="11" fillId="0" borderId="0" xfId="0" applyFont="1"/>
    <xf numFmtId="0" fontId="21" fillId="0" borderId="0" xfId="0" applyFont="1"/>
    <xf numFmtId="0" fontId="19" fillId="0" borderId="0" xfId="0" applyFont="1"/>
    <xf numFmtId="167" fontId="5" fillId="0" borderId="0" xfId="0" applyNumberFormat="1" applyFont="1"/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1" fontId="28" fillId="0" borderId="0" xfId="0" applyNumberFormat="1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7" fontId="4" fillId="0" borderId="0" xfId="1" applyNumberFormat="1" applyFont="1" applyFill="1"/>
    <xf numFmtId="0" fontId="28" fillId="3" borderId="0" xfId="0" applyFont="1" applyFill="1"/>
    <xf numFmtId="0" fontId="26" fillId="3" borderId="0" xfId="0" applyFont="1" applyFill="1"/>
    <xf numFmtId="167" fontId="28" fillId="0" borderId="0" xfId="1" applyNumberFormat="1" applyFont="1" applyAlignment="1">
      <alignment horizontal="center"/>
    </xf>
    <xf numFmtId="167" fontId="3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167" fontId="18" fillId="0" borderId="0" xfId="1" applyNumberFormat="1" applyFont="1" applyBorder="1"/>
    <xf numFmtId="167" fontId="19" fillId="0" borderId="0" xfId="1" applyNumberFormat="1" applyFont="1"/>
    <xf numFmtId="167" fontId="10" fillId="0" borderId="0" xfId="1" applyNumberFormat="1" applyFont="1"/>
    <xf numFmtId="167" fontId="15" fillId="0" borderId="0" xfId="1" applyNumberFormat="1" applyFont="1" applyAlignment="1">
      <alignment horizontal="center"/>
    </xf>
    <xf numFmtId="167" fontId="18" fillId="0" borderId="0" xfId="1" applyNumberFormat="1" applyFont="1" applyAlignment="1">
      <alignment vertical="center"/>
    </xf>
    <xf numFmtId="167" fontId="5" fillId="0" borderId="0" xfId="1" applyNumberFormat="1" applyFont="1"/>
    <xf numFmtId="169" fontId="11" fillId="2" borderId="2" xfId="0" applyNumberFormat="1" applyFont="1" applyFill="1" applyBorder="1" applyAlignment="1">
      <alignment horizontal="center" vertical="center"/>
    </xf>
    <xf numFmtId="168" fontId="10" fillId="0" borderId="2" xfId="6" applyNumberFormat="1" applyFont="1" applyFill="1" applyBorder="1" applyAlignment="1">
      <alignment horizontal="center" vertical="center"/>
    </xf>
    <xf numFmtId="168" fontId="10" fillId="0" borderId="2" xfId="6" applyNumberFormat="1" applyFont="1" applyBorder="1" applyAlignment="1">
      <alignment horizontal="center" vertical="center"/>
    </xf>
    <xf numFmtId="169" fontId="11" fillId="2" borderId="8" xfId="0" applyNumberFormat="1" applyFont="1" applyFill="1" applyBorder="1" applyAlignment="1">
      <alignment horizontal="center" vertical="center"/>
    </xf>
    <xf numFmtId="169" fontId="11" fillId="2" borderId="9" xfId="0" applyNumberFormat="1" applyFont="1" applyFill="1" applyBorder="1" applyAlignment="1">
      <alignment horizontal="center" vertical="center"/>
    </xf>
    <xf numFmtId="168" fontId="10" fillId="0" borderId="8" xfId="6" applyNumberFormat="1" applyFont="1" applyFill="1" applyBorder="1" applyAlignment="1">
      <alignment horizontal="center" vertical="center"/>
    </xf>
    <xf numFmtId="168" fontId="10" fillId="0" borderId="9" xfId="6" applyNumberFormat="1" applyFont="1" applyFill="1" applyBorder="1" applyAlignment="1">
      <alignment horizontal="center" vertical="center"/>
    </xf>
    <xf numFmtId="168" fontId="10" fillId="0" borderId="9" xfId="6" applyNumberFormat="1" applyFont="1" applyBorder="1" applyAlignment="1">
      <alignment horizontal="center" vertical="center"/>
    </xf>
    <xf numFmtId="168" fontId="10" fillId="0" borderId="12" xfId="6" applyNumberFormat="1" applyFont="1" applyBorder="1" applyAlignment="1">
      <alignment horizontal="center" vertical="center"/>
    </xf>
    <xf numFmtId="168" fontId="10" fillId="0" borderId="8" xfId="6" applyNumberFormat="1" applyFont="1" applyBorder="1" applyAlignment="1">
      <alignment horizontal="center" vertical="center"/>
    </xf>
    <xf numFmtId="168" fontId="10" fillId="0" borderId="10" xfId="6" applyNumberFormat="1" applyFont="1" applyBorder="1" applyAlignment="1">
      <alignment horizontal="center" vertical="center"/>
    </xf>
    <xf numFmtId="168" fontId="10" fillId="0" borderId="1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5" fillId="4" borderId="13" xfId="1" applyNumberFormat="1" applyFont="1" applyFill="1" applyBorder="1" applyAlignment="1">
      <alignment horizontal="center" vertical="center"/>
    </xf>
    <xf numFmtId="0" fontId="9" fillId="0" borderId="0" xfId="0" quotePrefix="1" applyFont="1" applyAlignment="1">
      <alignment horizontal="center"/>
    </xf>
    <xf numFmtId="167" fontId="10" fillId="0" borderId="1" xfId="1" applyNumberFormat="1" applyFont="1" applyBorder="1" applyAlignment="1">
      <alignment vertical="center"/>
    </xf>
    <xf numFmtId="0" fontId="49" fillId="0" borderId="1" xfId="0" applyFont="1" applyBorder="1"/>
    <xf numFmtId="0" fontId="49" fillId="0" borderId="1" xfId="0" quotePrefix="1" applyFont="1" applyBorder="1"/>
    <xf numFmtId="0" fontId="50" fillId="0" borderId="1" xfId="0" applyFont="1" applyBorder="1" applyAlignment="1">
      <alignment horizontal="center"/>
    </xf>
    <xf numFmtId="0" fontId="51" fillId="0" borderId="0" xfId="0" applyFont="1"/>
    <xf numFmtId="0" fontId="52" fillId="0" borderId="0" xfId="0" applyFont="1"/>
    <xf numFmtId="167" fontId="52" fillId="0" borderId="0" xfId="1" applyNumberFormat="1" applyFont="1"/>
    <xf numFmtId="0" fontId="4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0" xfId="1" applyNumberFormat="1" applyFont="1" applyAlignment="1">
      <alignment vertical="center"/>
    </xf>
    <xf numFmtId="0" fontId="19" fillId="0" borderId="1" xfId="0" applyFont="1" applyBorder="1" applyAlignment="1">
      <alignment horizontal="left"/>
    </xf>
    <xf numFmtId="172" fontId="10" fillId="0" borderId="15" xfId="6" applyNumberFormat="1" applyFont="1" applyFill="1" applyBorder="1" applyAlignment="1">
      <alignment horizontal="center" vertical="center"/>
    </xf>
    <xf numFmtId="172" fontId="10" fillId="0" borderId="15" xfId="6" applyNumberFormat="1" applyFont="1" applyBorder="1" applyAlignment="1">
      <alignment horizontal="center" vertical="center"/>
    </xf>
    <xf numFmtId="172" fontId="10" fillId="0" borderId="1" xfId="6" applyNumberFormat="1" applyFont="1" applyFill="1" applyBorder="1" applyAlignment="1">
      <alignment horizontal="center" vertical="center"/>
    </xf>
    <xf numFmtId="172" fontId="10" fillId="0" borderId="1" xfId="6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/>
    </xf>
    <xf numFmtId="167" fontId="10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6" fillId="0" borderId="0" xfId="1" applyNumberFormat="1" applyFont="1" applyFill="1"/>
    <xf numFmtId="0" fontId="13" fillId="3" borderId="0" xfId="0" applyFont="1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9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3" fontId="0" fillId="0" borderId="0" xfId="0" applyNumberFormat="1"/>
    <xf numFmtId="168" fontId="10" fillId="3" borderId="1" xfId="6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8" fontId="10" fillId="6" borderId="15" xfId="6" applyNumberFormat="1" applyFont="1" applyFill="1" applyBorder="1" applyAlignment="1">
      <alignment horizontal="center" vertical="center"/>
    </xf>
    <xf numFmtId="168" fontId="10" fillId="0" borderId="15" xfId="6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74" fontId="0" fillId="0" borderId="0" xfId="1" applyNumberFormat="1" applyFont="1"/>
    <xf numFmtId="167" fontId="9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vertical="center"/>
    </xf>
    <xf numFmtId="167" fontId="10" fillId="0" borderId="9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5" fontId="0" fillId="0" borderId="0" xfId="0" applyNumberFormat="1"/>
    <xf numFmtId="0" fontId="55" fillId="0" borderId="0" xfId="0" applyFont="1"/>
    <xf numFmtId="168" fontId="10" fillId="0" borderId="15" xfId="6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7" fontId="26" fillId="3" borderId="0" xfId="1" applyNumberFormat="1" applyFont="1" applyFill="1"/>
    <xf numFmtId="167" fontId="13" fillId="0" borderId="2" xfId="1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6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59" fillId="7" borderId="2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60" fillId="7" borderId="8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center" vertical="center" wrapText="1"/>
    </xf>
    <xf numFmtId="0" fontId="60" fillId="7" borderId="9" xfId="0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0" fontId="60" fillId="7" borderId="8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4" fillId="8" borderId="8" xfId="0" applyFont="1" applyFill="1" applyBorder="1" applyAlignment="1">
      <alignment horizontal="center" vertical="center"/>
    </xf>
    <xf numFmtId="0" fontId="64" fillId="8" borderId="1" xfId="0" applyFont="1" applyFill="1" applyBorder="1" applyAlignment="1">
      <alignment horizontal="left" vertical="center" wrapText="1"/>
    </xf>
    <xf numFmtId="0" fontId="64" fillId="8" borderId="9" xfId="0" applyFont="1" applyFill="1" applyBorder="1" applyAlignment="1">
      <alignment vertical="center"/>
    </xf>
    <xf numFmtId="168" fontId="61" fillId="8" borderId="18" xfId="6" applyNumberFormat="1" applyFont="1" applyFill="1" applyBorder="1" applyAlignment="1">
      <alignment horizontal="center" vertical="center"/>
    </xf>
    <xf numFmtId="168" fontId="64" fillId="8" borderId="8" xfId="6" applyNumberFormat="1" applyFont="1" applyFill="1" applyBorder="1" applyAlignment="1">
      <alignment horizontal="center" vertical="center"/>
    </xf>
    <xf numFmtId="168" fontId="64" fillId="8" borderId="1" xfId="6" applyNumberFormat="1" applyFont="1" applyFill="1" applyBorder="1" applyAlignment="1">
      <alignment horizontal="center" vertical="center"/>
    </xf>
    <xf numFmtId="168" fontId="64" fillId="8" borderId="9" xfId="6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1" xfId="0" applyFont="1" applyBorder="1" applyAlignment="1">
      <alignment horizontal="left" vertical="center" wrapText="1"/>
    </xf>
    <xf numFmtId="0" fontId="64" fillId="0" borderId="9" xfId="0" applyFont="1" applyBorder="1" applyAlignment="1">
      <alignment vertical="center" wrapText="1"/>
    </xf>
    <xf numFmtId="168" fontId="61" fillId="0" borderId="18" xfId="6" applyNumberFormat="1" applyFont="1" applyFill="1" applyBorder="1" applyAlignment="1">
      <alignment horizontal="center" vertical="center"/>
    </xf>
    <xf numFmtId="168" fontId="64" fillId="0" borderId="8" xfId="6" applyNumberFormat="1" applyFont="1" applyFill="1" applyBorder="1" applyAlignment="1">
      <alignment horizontal="center" vertical="center"/>
    </xf>
    <xf numFmtId="168" fontId="64" fillId="0" borderId="1" xfId="6" applyNumberFormat="1" applyFont="1" applyFill="1" applyBorder="1" applyAlignment="1">
      <alignment horizontal="center" vertical="center"/>
    </xf>
    <xf numFmtId="168" fontId="64" fillId="0" borderId="9" xfId="6" applyNumberFormat="1" applyFont="1" applyFill="1" applyBorder="1" applyAlignment="1">
      <alignment horizontal="center" vertical="center"/>
    </xf>
    <xf numFmtId="168" fontId="64" fillId="0" borderId="3" xfId="6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65" fillId="0" borderId="9" xfId="0" applyFont="1" applyBorder="1" applyAlignment="1">
      <alignment vertical="center" wrapText="1"/>
    </xf>
    <xf numFmtId="0" fontId="58" fillId="0" borderId="0" xfId="0" applyFont="1"/>
    <xf numFmtId="0" fontId="56" fillId="0" borderId="0" xfId="0" applyFont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168" fontId="64" fillId="8" borderId="2" xfId="6" applyNumberFormat="1" applyFont="1" applyFill="1" applyBorder="1" applyAlignment="1">
      <alignment horizontal="center" vertical="center"/>
    </xf>
    <xf numFmtId="168" fontId="64" fillId="0" borderId="2" xfId="6" applyNumberFormat="1" applyFont="1" applyFill="1" applyBorder="1" applyAlignment="1">
      <alignment horizontal="center" vertical="center"/>
    </xf>
    <xf numFmtId="0" fontId="65" fillId="0" borderId="2" xfId="0" applyFont="1" applyBorder="1" applyAlignment="1">
      <alignment vertical="center" wrapText="1"/>
    </xf>
    <xf numFmtId="168" fontId="64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0" fillId="9" borderId="1" xfId="0" applyFont="1" applyFill="1" applyBorder="1" applyAlignment="1">
      <alignment horizontal="center" vertical="center"/>
    </xf>
    <xf numFmtId="168" fontId="64" fillId="9" borderId="1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1" applyNumberFormat="1" applyFont="1" applyBorder="1" applyAlignment="1">
      <alignment vertical="center"/>
    </xf>
    <xf numFmtId="167" fontId="9" fillId="0" borderId="2" xfId="1" applyNumberFormat="1" applyFont="1" applyBorder="1" applyAlignment="1">
      <alignment vertical="center"/>
    </xf>
    <xf numFmtId="0" fontId="60" fillId="7" borderId="3" xfId="0" applyFont="1" applyFill="1" applyBorder="1" applyAlignment="1">
      <alignment horizontal="center" vertical="center"/>
    </xf>
    <xf numFmtId="168" fontId="64" fillId="8" borderId="3" xfId="6" applyNumberFormat="1" applyFont="1" applyFill="1" applyBorder="1" applyAlignment="1">
      <alignment horizontal="center" vertical="center"/>
    </xf>
    <xf numFmtId="0" fontId="60" fillId="7" borderId="4" xfId="0" applyFont="1" applyFill="1" applyBorder="1" applyAlignment="1">
      <alignment horizontal="center" vertical="center"/>
    </xf>
    <xf numFmtId="168" fontId="64" fillId="8" borderId="4" xfId="6" applyNumberFormat="1" applyFont="1" applyFill="1" applyBorder="1" applyAlignment="1">
      <alignment horizontal="center" vertical="center"/>
    </xf>
    <xf numFmtId="168" fontId="64" fillId="0" borderId="4" xfId="6" applyNumberFormat="1" applyFont="1" applyFill="1" applyBorder="1" applyAlignment="1">
      <alignment horizontal="center" vertical="center"/>
    </xf>
    <xf numFmtId="168" fontId="61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3" fillId="0" borderId="0" xfId="0" applyFont="1"/>
    <xf numFmtId="168" fontId="64" fillId="0" borderId="15" xfId="6" applyNumberFormat="1" applyFont="1" applyFill="1" applyBorder="1" applyAlignment="1">
      <alignment horizontal="center" vertical="center"/>
    </xf>
    <xf numFmtId="168" fontId="10" fillId="0" borderId="20" xfId="6" applyNumberFormat="1" applyFont="1" applyBorder="1" applyAlignment="1">
      <alignment horizontal="center" vertical="center"/>
    </xf>
    <xf numFmtId="168" fontId="10" fillId="0" borderId="21" xfId="6" applyNumberFormat="1" applyFont="1" applyBorder="1" applyAlignment="1">
      <alignment horizontal="center" vertical="center"/>
    </xf>
    <xf numFmtId="168" fontId="10" fillId="0" borderId="16" xfId="6" applyNumberFormat="1" applyFont="1" applyBorder="1" applyAlignment="1">
      <alignment horizontal="center" vertical="center"/>
    </xf>
    <xf numFmtId="168" fontId="10" fillId="0" borderId="17" xfId="6" applyNumberFormat="1" applyFont="1" applyBorder="1" applyAlignment="1">
      <alignment horizontal="center" vertical="center"/>
    </xf>
    <xf numFmtId="167" fontId="10" fillId="0" borderId="17" xfId="1" applyNumberFormat="1" applyFont="1" applyBorder="1" applyAlignment="1">
      <alignment horizontal="center" vertical="center"/>
    </xf>
    <xf numFmtId="168" fontId="19" fillId="10" borderId="8" xfId="6" applyNumberFormat="1" applyFont="1" applyFill="1" applyBorder="1" applyAlignment="1">
      <alignment horizontal="center" vertical="center"/>
    </xf>
    <xf numFmtId="167" fontId="26" fillId="6" borderId="0" xfId="1" applyNumberFormat="1" applyFont="1" applyFill="1"/>
    <xf numFmtId="168" fontId="62" fillId="0" borderId="1" xfId="6" applyNumberFormat="1" applyFont="1" applyFill="1" applyBorder="1" applyAlignment="1">
      <alignment horizontal="center" vertical="center"/>
    </xf>
    <xf numFmtId="168" fontId="66" fillId="0" borderId="18" xfId="6" applyNumberFormat="1" applyFont="1" applyFill="1" applyBorder="1" applyAlignment="1">
      <alignment horizontal="center" vertical="center"/>
    </xf>
    <xf numFmtId="167" fontId="9" fillId="0" borderId="0" xfId="1" applyNumberFormat="1" applyFont="1"/>
    <xf numFmtId="0" fontId="48" fillId="0" borderId="0" xfId="0" applyFont="1" applyAlignment="1">
      <alignment vertical="center"/>
    </xf>
    <xf numFmtId="0" fontId="48" fillId="0" borderId="14" xfId="0" applyFont="1" applyBorder="1" applyAlignment="1">
      <alignment vertical="center"/>
    </xf>
    <xf numFmtId="0" fontId="57" fillId="0" borderId="0" xfId="0" applyFont="1" applyAlignment="1">
      <alignment vertical="center"/>
    </xf>
    <xf numFmtId="169" fontId="61" fillId="7" borderId="22" xfId="0" applyNumberFormat="1" applyFont="1" applyFill="1" applyBorder="1" applyAlignment="1">
      <alignment horizontal="center" vertical="center" wrapText="1"/>
    </xf>
    <xf numFmtId="170" fontId="61" fillId="7" borderId="23" xfId="0" applyNumberFormat="1" applyFont="1" applyFill="1" applyBorder="1" applyAlignment="1">
      <alignment vertical="center"/>
    </xf>
    <xf numFmtId="170" fontId="61" fillId="7" borderId="14" xfId="0" applyNumberFormat="1" applyFont="1" applyFill="1" applyBorder="1" applyAlignment="1">
      <alignment vertical="center"/>
    </xf>
    <xf numFmtId="169" fontId="61" fillId="7" borderId="26" xfId="0" applyNumberFormat="1" applyFont="1" applyFill="1" applyBorder="1" applyAlignment="1">
      <alignment horizontal="center" vertical="center" wrapText="1"/>
    </xf>
    <xf numFmtId="170" fontId="62" fillId="9" borderId="28" xfId="0" applyNumberFormat="1" applyFont="1" applyFill="1" applyBorder="1" applyAlignment="1">
      <alignment horizontal="center" vertical="center"/>
    </xf>
    <xf numFmtId="170" fontId="62" fillId="7" borderId="29" xfId="0" applyNumberFormat="1" applyFont="1" applyFill="1" applyBorder="1" applyAlignment="1">
      <alignment horizontal="center" vertical="center"/>
    </xf>
    <xf numFmtId="170" fontId="62" fillId="9" borderId="29" xfId="0" applyNumberFormat="1" applyFont="1" applyFill="1" applyBorder="1" applyAlignment="1">
      <alignment horizontal="center" vertical="center"/>
    </xf>
    <xf numFmtId="170" fontId="62" fillId="7" borderId="30" xfId="0" applyNumberFormat="1" applyFont="1" applyFill="1" applyBorder="1" applyAlignment="1">
      <alignment horizontal="center" vertical="center"/>
    </xf>
    <xf numFmtId="170" fontId="62" fillId="7" borderId="31" xfId="0" applyNumberFormat="1" applyFont="1" applyFill="1" applyBorder="1" applyAlignment="1">
      <alignment horizontal="center" vertical="center"/>
    </xf>
    <xf numFmtId="170" fontId="62" fillId="7" borderId="32" xfId="0" applyNumberFormat="1" applyFont="1" applyFill="1" applyBorder="1" applyAlignment="1">
      <alignment horizontal="center" vertical="center"/>
    </xf>
    <xf numFmtId="170" fontId="62" fillId="9" borderId="33" xfId="0" applyNumberFormat="1" applyFont="1" applyFill="1" applyBorder="1" applyAlignment="1">
      <alignment horizontal="center" vertical="center"/>
    </xf>
    <xf numFmtId="170" fontId="62" fillId="7" borderId="33" xfId="0" applyNumberFormat="1" applyFont="1" applyFill="1" applyBorder="1" applyAlignment="1">
      <alignment horizontal="center" vertical="center"/>
    </xf>
    <xf numFmtId="0" fontId="61" fillId="7" borderId="2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 wrapText="1"/>
    </xf>
    <xf numFmtId="0" fontId="61" fillId="7" borderId="24" xfId="0" applyFont="1" applyFill="1" applyBorder="1" applyAlignment="1">
      <alignment horizontal="center" vertical="center"/>
    </xf>
    <xf numFmtId="0" fontId="60" fillId="7" borderId="32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 wrapText="1"/>
    </xf>
    <xf numFmtId="0" fontId="60" fillId="7" borderId="30" xfId="0" applyFont="1" applyFill="1" applyBorder="1" applyAlignment="1">
      <alignment horizontal="center" vertical="center"/>
    </xf>
    <xf numFmtId="170" fontId="62" fillId="7" borderId="34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2" fillId="9" borderId="34" xfId="0" applyNumberFormat="1" applyFont="1" applyFill="1" applyBorder="1" applyAlignment="1">
      <alignment horizontal="center" vertical="center"/>
    </xf>
    <xf numFmtId="168" fontId="64" fillId="9" borderId="3" xfId="6" applyNumberFormat="1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center" vertical="center"/>
    </xf>
    <xf numFmtId="170" fontId="61" fillId="7" borderId="37" xfId="0" applyNumberFormat="1" applyFont="1" applyFill="1" applyBorder="1" applyAlignment="1">
      <alignment vertical="center"/>
    </xf>
    <xf numFmtId="168" fontId="64" fillId="0" borderId="1" xfId="6" applyNumberFormat="1" applyFont="1" applyFill="1" applyBorder="1" applyAlignment="1">
      <alignment horizontal="left" vertical="center"/>
    </xf>
    <xf numFmtId="168" fontId="62" fillId="0" borderId="9" xfId="6" applyNumberFormat="1" applyFont="1" applyFill="1" applyBorder="1" applyAlignment="1">
      <alignment horizontal="center" vertical="center"/>
    </xf>
    <xf numFmtId="170" fontId="62" fillId="9" borderId="31" xfId="0" applyNumberFormat="1" applyFont="1" applyFill="1" applyBorder="1" applyAlignment="1">
      <alignment horizontal="center" vertical="center"/>
    </xf>
    <xf numFmtId="168" fontId="64" fillId="0" borderId="1" xfId="6" applyNumberFormat="1" applyFont="1" applyBorder="1" applyAlignment="1">
      <alignment horizontal="center" vertical="center"/>
    </xf>
    <xf numFmtId="169" fontId="61" fillId="7" borderId="28" xfId="0" applyNumberFormat="1" applyFont="1" applyFill="1" applyBorder="1" applyAlignment="1">
      <alignment horizontal="center" vertical="center" wrapText="1"/>
    </xf>
    <xf numFmtId="169" fontId="61" fillId="7" borderId="23" xfId="0" applyNumberFormat="1" applyFont="1" applyFill="1" applyBorder="1" applyAlignment="1">
      <alignment horizontal="center" vertical="center" wrapText="1"/>
    </xf>
    <xf numFmtId="0" fontId="61" fillId="7" borderId="19" xfId="0" applyFont="1" applyFill="1" applyBorder="1" applyAlignment="1">
      <alignment horizontal="center" vertical="center"/>
    </xf>
    <xf numFmtId="168" fontId="61" fillId="8" borderId="19" xfId="6" applyNumberFormat="1" applyFont="1" applyFill="1" applyBorder="1" applyAlignment="1">
      <alignment horizontal="center" vertical="center"/>
    </xf>
    <xf numFmtId="168" fontId="61" fillId="0" borderId="19" xfId="6" applyNumberFormat="1" applyFont="1" applyFill="1" applyBorder="1" applyAlignment="1">
      <alignment horizontal="center" vertical="center"/>
    </xf>
    <xf numFmtId="168" fontId="64" fillId="0" borderId="15" xfId="6" applyNumberFormat="1" applyFont="1" applyBorder="1" applyAlignment="1">
      <alignment horizontal="center" vertical="center"/>
    </xf>
    <xf numFmtId="170" fontId="62" fillId="7" borderId="26" xfId="0" applyNumberFormat="1" applyFont="1" applyFill="1" applyBorder="1" applyAlignment="1">
      <alignment horizontal="center" vertical="center"/>
    </xf>
    <xf numFmtId="0" fontId="60" fillId="7" borderId="18" xfId="0" applyFont="1" applyFill="1" applyBorder="1" applyAlignment="1">
      <alignment horizontal="center" vertical="center"/>
    </xf>
    <xf numFmtId="168" fontId="64" fillId="8" borderId="18" xfId="6" applyNumberFormat="1" applyFont="1" applyFill="1" applyBorder="1" applyAlignment="1">
      <alignment horizontal="center" vertical="center"/>
    </xf>
    <xf numFmtId="168" fontId="64" fillId="0" borderId="18" xfId="6" applyNumberFormat="1" applyFont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/>
    </xf>
    <xf numFmtId="170" fontId="61" fillId="7" borderId="39" xfId="0" applyNumberFormat="1" applyFont="1" applyFill="1" applyBorder="1" applyAlignment="1">
      <alignment horizontal="center" vertical="center"/>
    </xf>
    <xf numFmtId="168" fontId="64" fillId="0" borderId="3" xfId="6" applyNumberFormat="1" applyFont="1" applyBorder="1" applyAlignment="1">
      <alignment horizontal="center" vertical="center"/>
    </xf>
    <xf numFmtId="0" fontId="60" fillId="9" borderId="4" xfId="0" applyFont="1" applyFill="1" applyBorder="1" applyAlignment="1">
      <alignment horizontal="center" vertical="center"/>
    </xf>
    <xf numFmtId="168" fontId="64" fillId="9" borderId="4" xfId="6" applyNumberFormat="1" applyFont="1" applyFill="1" applyBorder="1" applyAlignment="1">
      <alignment horizontal="center" vertical="center"/>
    </xf>
    <xf numFmtId="168" fontId="64" fillId="0" borderId="9" xfId="6" applyNumberFormat="1" applyFont="1" applyBorder="1" applyAlignment="1">
      <alignment horizontal="center" vertical="center"/>
    </xf>
    <xf numFmtId="168" fontId="64" fillId="0" borderId="4" xfId="6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5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4" fillId="8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1" fillId="0" borderId="18" xfId="6" applyNumberFormat="1" applyFont="1" applyBorder="1" applyAlignment="1">
      <alignment horizontal="center" vertical="center"/>
    </xf>
    <xf numFmtId="168" fontId="64" fillId="0" borderId="2" xfId="6" applyNumberFormat="1" applyFont="1" applyBorder="1" applyAlignment="1">
      <alignment horizontal="center" vertical="center"/>
    </xf>
    <xf numFmtId="168" fontId="64" fillId="0" borderId="8" xfId="6" applyNumberFormat="1" applyFont="1" applyBorder="1" applyAlignment="1">
      <alignment horizontal="center" vertical="center"/>
    </xf>
    <xf numFmtId="168" fontId="61" fillId="0" borderId="19" xfId="6" applyNumberFormat="1" applyFont="1" applyBorder="1" applyAlignment="1">
      <alignment horizontal="center" vertical="center"/>
    </xf>
    <xf numFmtId="170" fontId="62" fillId="7" borderId="41" xfId="0" applyNumberFormat="1" applyFont="1" applyFill="1" applyBorder="1" applyAlignment="1">
      <alignment horizontal="center" vertical="center"/>
    </xf>
    <xf numFmtId="170" fontId="62" fillId="7" borderId="28" xfId="0" applyNumberFormat="1" applyFont="1" applyFill="1" applyBorder="1" applyAlignment="1">
      <alignment horizontal="center" vertical="center"/>
    </xf>
    <xf numFmtId="170" fontId="62" fillId="9" borderId="26" xfId="0" applyNumberFormat="1" applyFont="1" applyFill="1" applyBorder="1" applyAlignment="1">
      <alignment horizontal="center" vertical="center"/>
    </xf>
    <xf numFmtId="0" fontId="60" fillId="9" borderId="18" xfId="0" applyFont="1" applyFill="1" applyBorder="1" applyAlignment="1">
      <alignment horizontal="center" vertical="center"/>
    </xf>
    <xf numFmtId="168" fontId="64" fillId="9" borderId="18" xfId="6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vertical="center"/>
    </xf>
    <xf numFmtId="170" fontId="61" fillId="7" borderId="36" xfId="0" applyNumberFormat="1" applyFont="1" applyFill="1" applyBorder="1" applyAlignment="1">
      <alignment vertical="center"/>
    </xf>
    <xf numFmtId="170" fontId="61" fillId="7" borderId="35" xfId="0" applyNumberFormat="1" applyFont="1" applyFill="1" applyBorder="1" applyAlignment="1">
      <alignment vertical="center"/>
    </xf>
    <xf numFmtId="0" fontId="60" fillId="9" borderId="19" xfId="0" applyFont="1" applyFill="1" applyBorder="1" applyAlignment="1">
      <alignment horizontal="center" vertical="center"/>
    </xf>
    <xf numFmtId="168" fontId="64" fillId="9" borderId="19" xfId="6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72" fontId="10" fillId="3" borderId="1" xfId="6" applyNumberFormat="1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>
      <alignment horizontal="center"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2" xfId="1" applyNumberFormat="1" applyFont="1" applyFill="1" applyBorder="1" applyAlignment="1">
      <alignment vertical="center"/>
    </xf>
    <xf numFmtId="172" fontId="10" fillId="3" borderId="15" xfId="6" applyNumberFormat="1" applyFont="1" applyFill="1" applyBorder="1" applyAlignment="1">
      <alignment horizontal="center" vertical="center"/>
    </xf>
    <xf numFmtId="172" fontId="13" fillId="0" borderId="0" xfId="0" applyNumberFormat="1" applyFont="1" applyAlignment="1">
      <alignment vertical="center"/>
    </xf>
    <xf numFmtId="172" fontId="10" fillId="11" borderId="1" xfId="6" applyNumberFormat="1" applyFont="1" applyFill="1" applyBorder="1" applyAlignment="1">
      <alignment horizontal="center" vertical="center"/>
    </xf>
    <xf numFmtId="167" fontId="10" fillId="11" borderId="1" xfId="1" applyNumberFormat="1" applyFont="1" applyFill="1" applyBorder="1" applyAlignment="1">
      <alignment horizontal="center" vertical="center"/>
    </xf>
    <xf numFmtId="167" fontId="13" fillId="11" borderId="1" xfId="1" applyNumberFormat="1" applyFont="1" applyFill="1" applyBorder="1" applyAlignment="1">
      <alignment vertical="center"/>
    </xf>
    <xf numFmtId="167" fontId="13" fillId="11" borderId="2" xfId="1" applyNumberFormat="1" applyFont="1" applyFill="1" applyBorder="1" applyAlignment="1">
      <alignment vertical="center"/>
    </xf>
    <xf numFmtId="0" fontId="13" fillId="11" borderId="0" xfId="0" applyFont="1" applyFill="1" applyAlignment="1">
      <alignment vertical="center"/>
    </xf>
    <xf numFmtId="172" fontId="13" fillId="11" borderId="0" xfId="0" applyNumberFormat="1" applyFont="1" applyFill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2" fontId="10" fillId="12" borderId="1" xfId="6" applyNumberFormat="1" applyFont="1" applyFill="1" applyBorder="1" applyAlignment="1">
      <alignment horizontal="center" vertical="center"/>
    </xf>
    <xf numFmtId="167" fontId="10" fillId="12" borderId="1" xfId="1" applyNumberFormat="1" applyFont="1" applyFill="1" applyBorder="1" applyAlignment="1">
      <alignment horizontal="center" vertical="center"/>
    </xf>
    <xf numFmtId="167" fontId="13" fillId="12" borderId="1" xfId="1" applyNumberFormat="1" applyFont="1" applyFill="1" applyBorder="1" applyAlignment="1">
      <alignment vertical="center"/>
    </xf>
    <xf numFmtId="167" fontId="13" fillId="12" borderId="2" xfId="1" applyNumberFormat="1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167" fontId="13" fillId="12" borderId="0" xfId="0" applyNumberFormat="1" applyFont="1" applyFill="1" applyAlignment="1">
      <alignment vertical="center"/>
    </xf>
    <xf numFmtId="167" fontId="13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70" fontId="61" fillId="7" borderId="36" xfId="0" applyNumberFormat="1" applyFont="1" applyFill="1" applyBorder="1" applyAlignment="1">
      <alignment horizontal="center" vertical="center"/>
    </xf>
    <xf numFmtId="170" fontId="61" fillId="7" borderId="35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1" fillId="7" borderId="14" xfId="0" applyNumberFormat="1" applyFont="1" applyFill="1" applyBorder="1" applyAlignment="1">
      <alignment horizontal="center" vertical="center"/>
    </xf>
    <xf numFmtId="170" fontId="61" fillId="7" borderId="27" xfId="0" applyNumberFormat="1" applyFont="1" applyFill="1" applyBorder="1" applyAlignment="1">
      <alignment horizontal="center" vertical="center"/>
    </xf>
    <xf numFmtId="170" fontId="61" fillId="7" borderId="23" xfId="0" applyNumberFormat="1" applyFont="1" applyFill="1" applyBorder="1" applyAlignment="1">
      <alignment horizontal="center" vertical="center"/>
    </xf>
    <xf numFmtId="170" fontId="61" fillId="7" borderId="38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 wrapText="1"/>
    </xf>
    <xf numFmtId="170" fontId="61" fillId="7" borderId="36" xfId="0" applyNumberFormat="1" applyFont="1" applyFill="1" applyBorder="1" applyAlignment="1">
      <alignment horizontal="center" vertical="center" wrapText="1"/>
    </xf>
    <xf numFmtId="170" fontId="61" fillId="7" borderId="35" xfId="0" applyNumberFormat="1" applyFont="1" applyFill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/>
    </xf>
    <xf numFmtId="170" fontId="15" fillId="6" borderId="3" xfId="0" applyNumberFormat="1" applyFont="1" applyFill="1" applyBorder="1" applyAlignment="1">
      <alignment horizontal="center" vertical="center"/>
    </xf>
    <xf numFmtId="170" fontId="15" fillId="6" borderId="1" xfId="0" applyNumberFormat="1" applyFont="1" applyFill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 wrapText="1"/>
    </xf>
    <xf numFmtId="170" fontId="15" fillId="6" borderId="3" xfId="0" applyNumberFormat="1" applyFont="1" applyFill="1" applyBorder="1" applyAlignment="1">
      <alignment horizontal="center" vertical="center" wrapText="1"/>
    </xf>
    <xf numFmtId="170" fontId="15" fillId="6" borderId="1" xfId="0" applyNumberFormat="1" applyFont="1" applyFill="1" applyBorder="1" applyAlignment="1">
      <alignment horizontal="center" vertical="center" wrapText="1"/>
    </xf>
    <xf numFmtId="171" fontId="43" fillId="0" borderId="1" xfId="0" applyNumberFormat="1" applyFont="1" applyBorder="1" applyAlignment="1">
      <alignment horizontal="center" vertical="center"/>
    </xf>
    <xf numFmtId="171" fontId="43" fillId="0" borderId="5" xfId="0" applyNumberFormat="1" applyFont="1" applyBorder="1" applyAlignment="1">
      <alignment horizontal="center" vertical="center"/>
    </xf>
    <xf numFmtId="171" fontId="43" fillId="0" borderId="7" xfId="0" applyNumberFormat="1" applyFont="1" applyBorder="1" applyAlignment="1">
      <alignment horizontal="center" vertical="center"/>
    </xf>
    <xf numFmtId="171" fontId="43" fillId="0" borderId="6" xfId="0" applyNumberFormat="1" applyFont="1" applyBorder="1" applyAlignment="1">
      <alignment horizontal="center" vertical="center"/>
    </xf>
    <xf numFmtId="171" fontId="43" fillId="0" borderId="2" xfId="0" applyNumberFormat="1" applyFont="1" applyBorder="1" applyAlignment="1">
      <alignment horizontal="center" vertical="center"/>
    </xf>
  </cellXfs>
  <cellStyles count="22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639D69"/>
      <color rgb="FF60943C"/>
      <color rgb="FF0000FF"/>
      <color rgb="FFFF3399"/>
      <color rgb="FFFF33CC"/>
      <color rgb="FFFF6600"/>
      <color rgb="FF2CD8D4"/>
      <color rgb="FFCCCC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6043509756083427"/>
          <c:h val="0.79319150577083541"/>
        </c:manualLayout>
      </c:layout>
      <c:areaChart>
        <c:grouping val="stacked"/>
        <c:varyColors val="0"/>
        <c:ser>
          <c:idx val="3"/>
          <c:order val="3"/>
          <c:tx>
            <c:strRef>
              <c:f>'01.Chai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'01.Chai B1- Tháng'!$BJ$9:$CX$9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'01.Chai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E3AAF3FF-18DC-4469-9FE5-9EE43FB8E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6AA-474F-9728-7691A3470B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55402D-A3CD-4655-A601-E05E75B3C9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AA-474F-9728-7691A3470B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D8C597-AEA6-4F74-BD59-B17D9F8D4C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AA-474F-9728-7691A3470B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20DB5B-3DC5-484E-BE01-DD243073A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AA-474F-9728-7691A3470B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7D3368-9B9F-4A54-AA3B-37C791623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AA-474F-9728-7691A3470B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9A344E-79D0-4504-8406-32F4F11B9A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AA-474F-9728-7691A3470B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3932F3B-4FDC-4015-86C0-B84D5FFCC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6AA-474F-9728-7691A3470B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989385-A580-49A4-98FC-670E50A769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AA-474F-9728-7691A3470B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EEE4AA8-2DFE-4592-A116-1D7FCBABCA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AA-474F-9728-7691A3470B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3D5FEFA-AE78-440C-8E8E-0166B896C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AA-474F-9728-7691A3470B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5204DD4-2752-45FB-BEC9-1CF54FE14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AA-474F-9728-7691A3470B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79E7816-2FEE-4180-9BBB-49BC48298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AA-474F-9728-7691A3470BFA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D607539C-EF14-4FFC-989C-544A8C20F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6AA-474F-9728-7691A3470BFA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58392350-032D-4B16-9FD9-EB85FC550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412-4678-900A-F4231FEE073D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990E59CC-A402-45A7-9A70-37B1C402B0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8-4CD4-9D03-D689A55AFE42}"/>
                </c:ext>
              </c:extLst>
            </c:dLbl>
            <c:dLbl>
              <c:idx val="15"/>
              <c:layout>
                <c:manualLayout>
                  <c:x val="-2.988525708498261E-3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ABC044B5-DCB3-4E9F-8F80-AC62F902DB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'01.Chai B1- Tháng'!$BJ$13:$CX$13</c:f>
              <c:numCache>
                <c:formatCode>_(* #,##0_);_(* \(#,##0\);_(* "-"??_);_(@_)</c:formatCode>
                <c:ptCount val="16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2622.5999999999985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'01.Chai B1- Tháng'!$BP$10:$CX$10</c15:f>
                <c15:dlblRangeCache>
                  <c:ptCount val="1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Tháng'!$BJ$14:$CB$14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'01.Chai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C8-48C8-89E0-BAE5406ACF61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C4-4088-85A5-DE02454719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76-455D-B18E-0A3F3A328F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76-455D-B18E-0A3F3A328FE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Tháng'!$BJ$5:$CX$5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'01.Chai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2C-4804-9FAC-696B13D48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30-48E7-A7A0-D8DE8FE240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76-455D-B18E-0A3F3A328F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30-48E7-A7A0-D8DE8FE240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30-48E7-A7A0-D8DE8FE240E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30-48E7-A7A0-D8DE8FE240E1}"/>
                </c:ext>
              </c:extLst>
            </c:dLbl>
            <c:dLbl>
              <c:idx val="10"/>
              <c:layout>
                <c:manualLayout>
                  <c:x val="-2.077738261538415E-2"/>
                  <c:y val="-2.6176382788032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6A-46C0-9E30-1F33CA4307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30-48E7-A7A0-D8DE8FE240E1}"/>
                </c:ext>
              </c:extLst>
            </c:dLbl>
            <c:dLbl>
              <c:idx val="12"/>
              <c:layout>
                <c:manualLayout>
                  <c:x val="-2.5765168190587117E-2"/>
                  <c:y val="2.4758041664550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2C-4804-9FAC-696B13D48773}"/>
                </c:ext>
              </c:extLst>
            </c:dLbl>
            <c:dLbl>
              <c:idx val="13"/>
              <c:layout>
                <c:manualLayout>
                  <c:x val="-2.7455827027471721E-2"/>
                  <c:y val="2.170458406174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8-4CD4-9D03-D689A55AFE42}"/>
                </c:ext>
              </c:extLst>
            </c:dLbl>
            <c:dLbl>
              <c:idx val="14"/>
              <c:layout>
                <c:manualLayout>
                  <c:x val="-2.4623775039165373E-2"/>
                  <c:y val="3.172173688726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62-47CF-87A6-54C08E00259D}"/>
                </c:ext>
              </c:extLst>
            </c:dLbl>
            <c:dLbl>
              <c:idx val="15"/>
              <c:layout>
                <c:manualLayout>
                  <c:x val="-1.9674460914280219E-2"/>
                  <c:y val="3.6794976609255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0-4A3F-B92F-3F48A170173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Tháng'!$BJ$6:$CX$6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'01.Chai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2C-4804-9FAC-696B13D48773}"/>
                </c:ext>
              </c:extLst>
            </c:dLbl>
            <c:dLbl>
              <c:idx val="2"/>
              <c:layout>
                <c:manualLayout>
                  <c:x val="-1.869184137918762E-2"/>
                  <c:y val="3.2400747411256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30-48E7-A7A0-D8DE8FE240E1}"/>
                </c:ext>
              </c:extLst>
            </c:dLbl>
            <c:dLbl>
              <c:idx val="3"/>
              <c:layout>
                <c:manualLayout>
                  <c:x val="-2.9979062811377143E-2"/>
                  <c:y val="-2.5812591047360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76-455D-B18E-0A3F3A328FEC}"/>
                </c:ext>
              </c:extLst>
            </c:dLbl>
            <c:dLbl>
              <c:idx val="4"/>
              <c:layout>
                <c:manualLayout>
                  <c:x val="-3.4409980720777333E-2"/>
                  <c:y val="2.170850076554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30-48E7-A7A0-D8DE8FE240E1}"/>
                </c:ext>
              </c:extLst>
            </c:dLbl>
            <c:dLbl>
              <c:idx val="5"/>
              <c:layout>
                <c:manualLayout>
                  <c:x val="-2.7449213938290702E-2"/>
                  <c:y val="3.6935494453664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76-455D-B18E-0A3F3A328FEC}"/>
                </c:ext>
              </c:extLst>
            </c:dLbl>
            <c:dLbl>
              <c:idx val="6"/>
              <c:layout>
                <c:manualLayout>
                  <c:x val="-4.5979299507182218E-3"/>
                  <c:y val="1.101589442329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B-4A18-B2C3-81BFBC93F29D}"/>
                </c:ext>
              </c:extLst>
            </c:dLbl>
            <c:dLbl>
              <c:idx val="7"/>
              <c:layout>
                <c:manualLayout>
                  <c:x val="2.9259554231843227E-3"/>
                  <c:y val="1.755999012030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30-48E7-A7A0-D8DE8FE240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8B-4A18-B2C3-81BFBC93F2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30-48E7-A7A0-D8DE8FE240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6A-46C0-9E30-1F33CA430776}"/>
                </c:ext>
              </c:extLst>
            </c:dLbl>
            <c:dLbl>
              <c:idx val="11"/>
              <c:layout>
                <c:manualLayout>
                  <c:x val="-4.1060065644687435E-2"/>
                  <c:y val="-1.73418535970712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44-4316-A166-D95C18D0217A}"/>
                </c:ext>
              </c:extLst>
            </c:dLbl>
            <c:dLbl>
              <c:idx val="12"/>
              <c:layout>
                <c:manualLayout>
                  <c:x val="-2.8354650045099669E-2"/>
                  <c:y val="-2.959988157708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62-47CF-87A6-54C08E00259D}"/>
                </c:ext>
              </c:extLst>
            </c:dLbl>
            <c:dLbl>
              <c:idx val="13"/>
              <c:layout>
                <c:manualLayout>
                  <c:x val="-2.5229678890109148E-2"/>
                  <c:y val="-2.6067314526415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18-4CD4-9D03-D689A55AFE42}"/>
                </c:ext>
              </c:extLst>
            </c:dLbl>
            <c:dLbl>
              <c:idx val="14"/>
              <c:layout>
                <c:manualLayout>
                  <c:x val="-2.8358442047819392E-2"/>
                  <c:y val="-2.53071974163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62-47CF-87A6-54C08E00259D}"/>
                </c:ext>
              </c:extLst>
            </c:dLbl>
            <c:dLbl>
              <c:idx val="15"/>
              <c:layout>
                <c:manualLayout>
                  <c:x val="-1.3448365688242175E-2"/>
                  <c:y val="-1.9428615967719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Tháng'!$BP$8:$CX$8</c:f>
              <c:numCache>
                <c:formatCode>_(* #,##0_);_(* \(#,##0\);_(* "-"??_);_(@_)</c:formatCode>
                <c:ptCount val="16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17802.737101107992</c:v>
                </c:pt>
                <c:pt idx="15">
                  <c:v>18000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'01.Chai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Tháng'!$BJ$15:$CD$15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'01.Chai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76-455D-B18E-0A3F3A328FEC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79-4581-8BF8-4B6CB14541C8}"/>
                </c:ext>
              </c:extLst>
            </c:dLbl>
            <c:dLbl>
              <c:idx val="3"/>
              <c:layout>
                <c:manualLayout>
                  <c:x val="-2.5415896487985347E-2"/>
                  <c:y val="-2.3652541587330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76-455D-B18E-0A3F3A328FEC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2C-4804-9FAC-696B13D48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76-455D-B18E-0A3F3A328F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76-455D-B18E-0A3F3A328F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76-455D-B18E-0A3F3A328F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79-4581-8BF8-4B6CB1454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Tháng'!$BJ$7:$CX$7</c:f>
              <c:numCache>
                <c:formatCode>_(* #,##0_);_(* \(#,##0\);_(* "-"??_);_(@_)</c:formatCode>
                <c:ptCount val="16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15461.857999999998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'01.Chai B1- Tháng'!$BI$17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30-48E7-A7A0-D8DE8FE240E1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2C-4804-9FAC-696B13D48773}"/>
                </c:ext>
              </c:extLst>
            </c:dLbl>
            <c:dLbl>
              <c:idx val="3"/>
              <c:layout>
                <c:manualLayout>
                  <c:x val="-1.7587716849341305E-2"/>
                  <c:y val="3.2400741900452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30-48E7-A7A0-D8DE8FE240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2C-4804-9FAC-696B13D48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30-48E7-A7A0-D8DE8FE240E1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0C-4DA6-B64C-B7F115EFF5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2C-4804-9FAC-696B13D4877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Tháng'!$BP$17:$CX$17</c:f>
              <c:numCache>
                <c:formatCode>_(* #,##0_);_(* \(#,##0\);_(* "-"??_);_(@_)</c:formatCode>
                <c:ptCount val="16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'01.Chai B1- Tháng'!$BI$10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'01.Chai B1- Tháng'!$BP$10:$CI$10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4461875528442387"/>
          <c:y val="0.31912038015920646"/>
          <c:w val="0.14746915406132408"/>
          <c:h val="0.62704526928200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472E77-4DA5-4792-B263-9E7F0DFB1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0F6E58-244A-4723-8379-F7DB06E0EF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889827-0C4B-4ABF-A8A1-CB4135F5E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E7B6EB-AA3C-4382-B50E-5F39B5AB2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1716E23-4C43-4923-8813-13A743A50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A548F42-FF2F-471B-869C-7C79492872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DB2844A-C9FF-4140-AC9B-A5B94FB725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19C2BE3-178E-4793-BE6B-694060A33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FD5C9D-2BA1-4E9F-9937-93649A155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B1E3156-1396-4F0A-9A32-3D9DE128E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EC08542-34A0-44EA-9C52-B73181806E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A189926-E297-4CBF-BC6C-5B4C96C01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7C889BF-FBBE-4496-AB4F-15B664BEB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56405B4-EEEF-43BA-868B-8FBEA749B7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E578AD8-FED1-4AB7-96BD-2DE72C013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A8CD22F-B8C6-43B0-B62B-8CE85C7777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8A91C49-685F-40EA-B6A8-1C70F282F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88755397768872E-2"/>
          <c:y val="0.12059461956744402"/>
          <c:w val="0.75532205133186314"/>
          <c:h val="0.80646300831383844"/>
        </c:manualLayout>
      </c:layout>
      <c:areaChart>
        <c:grouping val="stacked"/>
        <c:varyColors val="0"/>
        <c:ser>
          <c:idx val="3"/>
          <c:order val="4"/>
          <c:tx>
            <c:strRef>
              <c:f>'02. 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'02. Vảy PET- Tháng'!$AS$8:$BT$8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'02. 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AA7A1A78-0007-4797-B413-825A2A21F1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D2818E-187D-4D58-B43E-20CA6BCB5C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5AADD6-8AD4-4C27-8537-417EB5060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E5979F0-EE6C-4571-8044-E6F3F775E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8C5EDC6-BB11-4698-B1D3-4FE8FAECD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8986E96-725C-467E-B188-B21B20C12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698B506-D3CD-4499-884A-0AF806C2F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A15CEE1-976B-4556-9F0F-842451D43B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BC4B54F-08F3-418B-88FC-85A8F010B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408A1F-6331-41BE-843B-205E24C1C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3DF25AA-F896-46DA-96C9-F813DDBD3A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B2E4463-7EB9-4BDD-B09E-C41563CD73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507F8D9-04D3-4C7C-A305-CE0F6E5E2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0BCA41A-E7F2-4653-89D7-E6D76230B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9A5E207F-F78F-4647-9299-5DE74CC0B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25D06D6-BDF3-4BFC-9AAC-C40545DAD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Tháng'!$AS$11:$BT$11</c:f>
              <c:numCache>
                <c:formatCode>_(* #,##0_);_(* \(#,##0\);_(* "-"??_);_(@_)</c:formatCode>
                <c:ptCount val="16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572.59999999999854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'02. Vảy PET- Tháng'!$AS$10:$BT$10</c15:f>
                <c15:dlblRangeCache>
                  <c:ptCount val="16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'02. 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Tháng'!$AS$5:$BT$5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'02. 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573317694350252E-2"/>
                  <c:y val="-2.722686084601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3461904476035286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C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Tháng'!$AS$6:$BT$6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'02. Vảy PET- Tháng'!$AR$9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392637334825177E-2"/>
                  <c:y val="-3.8671442695953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D-47C2-8B1E-86257E50F004}"/>
                </c:ext>
              </c:extLst>
            </c:dLbl>
            <c:dLbl>
              <c:idx val="1"/>
              <c:layout>
                <c:manualLayout>
                  <c:x val="-2.0299697225767622E-2"/>
                  <c:y val="2.7454700685726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6282765881783177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layout>
                <c:manualLayout>
                  <c:x val="-1.9444973132050968E-2"/>
                  <c:y val="-2.9505253949880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layout>
                <c:manualLayout>
                  <c:x val="-1.6860785003732462E-2"/>
                  <c:y val="-2.5067447684444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3338038964963269E-2"/>
                  <c:y val="-2.27781830557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2.7479135778548224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4.7036358539857322E-3"/>
                  <c:y val="-1.591038916957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Tháng'!$AS$9:$BT$9</c:f>
              <c:numCache>
                <c:formatCode>_(* #,##0_);_(* \(#,##0\);_(* "-"??_);_(@_)</c:formatCode>
                <c:ptCount val="16"/>
                <c:pt idx="0">
                  <c:v>17941.908440176532</c:v>
                </c:pt>
                <c:pt idx="1">
                  <c:v>18449</c:v>
                </c:pt>
                <c:pt idx="2">
                  <c:v>19187.722861119484</c:v>
                </c:pt>
                <c:pt idx="3">
                  <c:v>19561.943521976806</c:v>
                </c:pt>
                <c:pt idx="4">
                  <c:v>19772.97384437314</c:v>
                </c:pt>
                <c:pt idx="5">
                  <c:v>19648.514806053448</c:v>
                </c:pt>
                <c:pt idx="6">
                  <c:v>17930.461135133097</c:v>
                </c:pt>
                <c:pt idx="7">
                  <c:v>17951.517426593633</c:v>
                </c:pt>
                <c:pt idx="8">
                  <c:v>18513.416247829598</c:v>
                </c:pt>
                <c:pt idx="9">
                  <c:v>18183.755560730584</c:v>
                </c:pt>
                <c:pt idx="10">
                  <c:v>18460.148776302332</c:v>
                </c:pt>
                <c:pt idx="11">
                  <c:v>18501.38793403473</c:v>
                </c:pt>
                <c:pt idx="12">
                  <c:v>18242.041109632577</c:v>
                </c:pt>
                <c:pt idx="13">
                  <c:v>19068.147483677196</c:v>
                </c:pt>
                <c:pt idx="14">
                  <c:v>19530.408836335951</c:v>
                </c:pt>
                <c:pt idx="15">
                  <c:v>20050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'02. 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'02. 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'02. Vảy PET- Tháng'!$AS$3:$BT$3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'02. 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'02. 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ser>
          <c:idx val="2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'02. Vảy PET- Tháng'!$AS$3:$BK$3</c:f>
              <c:strCache>
                <c:ptCount val="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</c:strCache>
            </c:strRef>
          </c:cat>
          <c:val>
            <c:numRef>
              <c:f>[36]Vảy!$J$20</c:f>
              <c:numCache>
                <c:formatCode>General</c:formatCode>
                <c:ptCount val="1"/>
                <c:pt idx="0">
                  <c:v>19772.97384437314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2-43D3-B7E8-EE43D47E7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538082871"/>
          <c:y val="0.22532530858837638"/>
          <c:w val="0.14148604619171287"/>
          <c:h val="0.43528739748106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D01A2F17-4ABC-4D5D-9482-626803A18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77AACC-32FE-481F-BD63-4CB9EC961E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0D18EE-257F-4B31-9CCD-E94862CC7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5061B8-9825-40CE-83AA-09FF1C4DD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3DF07F-CDE8-4828-9409-70DB22E45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723174-E1D9-41B2-880F-7C56663E3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F549DA-F3F7-4117-9915-D8295F4FC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1F5AEBEB-617B-48C7-ABF9-6630D2158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63301C9B-B5BB-45E8-8920-A4E6933C2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91DA5DAD-0E53-4875-953A-991C73487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E345165C-B60B-4B68-913D-85E20D79E1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AE61C575-3638-4B47-A66B-46C8D35BD6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B6D5583-3C90-4426-A141-8CC2DAEDF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CAF0BD5-502D-483A-A14C-AB845C3507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E2F629D-3F71-4E40-8D32-90F1875D27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187E431-E534-4788-97D5-B0C0E27B5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5C75642-9606-4078-806D-A7443933B8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70043821240173E-2"/>
          <c:y val="0.11574555058301653"/>
          <c:w val="0.75353432065252501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'03. 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'03. HDPE- Tháng'!$AQ$7:$BR$7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5"/>
          <c:tx>
            <c:strRef>
              <c:f>'03. 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4FD85EEE-39AE-49A2-BEF1-7FEA91F4F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6A4B07-6562-4913-8D04-3BF10E414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0AF93C45-72BD-4E37-B4BC-873B74EAB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2D3FD7E7-8761-411D-B483-82971EF31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6C68DF7-F32A-497A-A044-A645DB99B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5DF901A-8DC4-4604-9997-E2A3568B0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7290B9-93D7-460D-9B82-D0C14FD0D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1491068-1520-4900-B86C-C753344B9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81FF091-8CEC-4427-B97F-497596BE8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2436B3F-3DCC-447A-90A0-9D90E8143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C697B22-AD13-4C06-AFB9-7A77B3280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EDF5C93-809F-4FB3-9FF9-8C05FF3094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742B250-3E67-4A90-BC83-ECF1CABC6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8F3D165-C33B-49C3-92E2-D1B42D8C8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B5F5F7-3EF5-434B-9AFE-6E1239C71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73ABAE-11AF-4FEE-9EFB-9E7C0B7C36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Tháng'!$AQ$10:$BR$10</c:f>
              <c:numCache>
                <c:formatCode>_(* #,##0_);_(* \(#,##0\);_(* "-"??_);_(@_)</c:formatCode>
                <c:ptCount val="16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1312.1599999999999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HDPE- Tháng'!$AQ$9:$BR$9</c15:f>
                <c15:dlblRangeCache>
                  <c:ptCount val="16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'03. 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Tháng'!$AQ$5:$BR$5</c:f>
              <c:numCache>
                <c:formatCode>_(* #,##0_);_(* \(#,##0\);_(* "-"??_);_(@_)</c:formatCode>
                <c:ptCount val="16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22812.16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'03. 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Tháng'!$AQ$6:$BR$6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'03. 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5"/>
              <c:layout>
                <c:manualLayout>
                  <c:x val="-1.965525153111701E-2"/>
                  <c:y val="4.02394400328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layout>
                <c:manualLayout>
                  <c:x val="-1.7582328909007593E-2"/>
                  <c:y val="2.6084863136864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layout>
                <c:manualLayout>
                  <c:x val="-1.9256836424151172E-2"/>
                  <c:y val="1.5974451068312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1.9256836424151293E-2"/>
                  <c:y val="3.0331236205656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layout>
                <c:manualLayout>
                  <c:x val="-1.4951109870722736E-2"/>
                  <c:y val="-1.6280110964932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Tháng'!$AQ$8:$BR$8</c:f>
              <c:numCache>
                <c:formatCode>_(* #,##0_);_(* \(#,##0\);_(* "-"??_);_(@_)</c:formatCode>
                <c:ptCount val="16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7"/>
          <c:tx>
            <c:strRef>
              <c:f>'03. 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8"/>
                <c:tx>
                  <c:str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'03. HDPE- Tháng'!$AQ$3:$BR$3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148-47D9-BFB5-34E0D01994B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'03. 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6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extLst>
                      <c:ext uri="{02D57815-91ED-43cb-92C2-25804820EDAC}">
                        <c15:autoCat val="1"/>
                      </c:ext>
                    </c:extLs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148-47D9-BFB5-34E0D01994BB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108383901609841"/>
          <c:y val="0.16803402607073414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FE73EC-2861-4AF7-9B7D-1D7AE5AB5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C25860-57AD-4974-A407-E04DC247E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10242B-9CED-4664-A280-E4CE2085C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D1EF080-BC2C-4933-8730-3283DB9729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7F87362-276D-499D-97BC-900CCA8562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87D5550-EC33-4E86-A59E-CFA1EB6692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3194633-6CFD-43B9-A6B2-36432BA82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D28ECC5-7572-458A-B5D3-6F7A2532B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8B95EC5-703D-40FA-87CF-17BBB29DE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FFADAB7-C760-4D64-8770-44081870E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1922EB3-EC9E-4F3D-AECF-FC1F6A596E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6ABFE62-6758-4CE3-B478-69A1C3636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05C8551-37EF-4A49-8226-E355C3B194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CC5B9BB-7284-495C-A087-0528D9456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C337974-6E7A-4701-82BE-D582E3CDB7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2B96BD0-DE53-47B0-B885-9B3DF85CF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95EF434-15D1-4B13-B438-D96DAF242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8531608-3622-4163-912F-4480A5A7D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DCAE908-3327-47E2-B75F-4F416A6403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'04. 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'04. PP- Tháng'!$AQ$9:$BR$9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'04. 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D75B9840-96D1-4192-82B7-2AC55DAB9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69306F4-DF0F-476B-8936-B32E3E8E64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E98E88-889B-45B9-8F4D-69E427A0C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9B04A61-E641-452F-A62C-48B0D868C6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74C37A-F4FE-444D-B5E4-85C6DA81A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AB0B3E-5346-43C2-9B7B-C413FC4AA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436E462-F361-430D-ABAA-2BEA42D03E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931509-1A48-439A-BB2E-F60C7B095B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B60991-3561-4175-A567-809E46DFE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587F9B-3DC0-44D2-90B4-14547B004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679E7C1-0A73-45B7-9BCE-4DC4A8557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3C7C112-4209-4EDE-AB3F-7400968A5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D8EDF74-D7DD-478E-AB49-E539371D52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86E9BF-A2D6-4BD5-95FA-BB6EAACE97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096B56A-616C-4380-9CE7-BE9212758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541C45D-E8E1-4249-A37F-186203FE6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'04. PP- Tháng'!$AQ$11:$BR$11</c:f>
              <c:numCache>
                <c:formatCode>_(* #,##0_);_(* \(#,##0\);_(* "-"??_);_(@_)</c:formatCode>
                <c:ptCount val="16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5950.7999999999993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'04. PP- Tháng'!$AQ$10:$BR$10</c15:f>
                <c15:dlblRangeCache>
                  <c:ptCount val="16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'04. 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Tháng'!$AQ$5:$BR$5</c:f>
              <c:numCache>
                <c:formatCode>_(* #,##0_);_(* \(#,##0\);_(* "-"??_);_(@_)</c:formatCode>
                <c:ptCount val="16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24950.799999999999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'04. 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Tháng'!$AQ$6:$BR$6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'04. 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4154612342246133E-2"/>
                  <c:y val="3.3800501380440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Tháng'!$AQ$8:$BR$8</c:f>
              <c:numCache>
                <c:formatCode>_(* #,##0_);_(* \(#,##0\);_(* "-"??_);_(@_)</c:formatCode>
                <c:ptCount val="16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'04. 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'04. 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'04. PP- Tháng'!$AQ$10:$BC$10</c:f>
              <c:numCache>
                <c:formatCode>0%</c:formatCode>
                <c:ptCount val="1"/>
                <c:pt idx="0">
                  <c:v>0.31336734310712006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268674880718653"/>
          <c:y val="0.12544391079058786"/>
          <c:w val="0.13469790683241448"/>
          <c:h val="0.6843648710926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34AF742A-2809-4B6E-A2E3-8F1FDDCBFA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188C8B7-BD15-4E5F-B4C1-E096549E1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34D3D6-29E2-43AB-8A55-5A2A07A67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C52ADD12-910A-4F4F-AECD-4BB61FFE73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36CFB9E-C1FB-45F8-8BC4-DD70336456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AB8634E-F71E-4EDC-AC41-D48BAB7EA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F55A5EB-B82B-48F7-939D-855D4A818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C89F46F-6EFC-438C-AFBE-4E2B52BBAF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2D64E74-7799-4FAE-AB20-8EEE031E4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A3C73FB-2F20-4F65-8D59-EF234E8F0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E365A30-D809-4C67-AB24-262018992A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9B8D65E-2597-4FD1-B38D-27A1910B4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5FDB244-1658-40FE-9FE3-88266B1E5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4D78403-8285-48B3-8A3A-C40C3A233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DFB4CF8-0FAA-4BD3-9F00-7B3EBE674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CBF837E-CAD0-47EC-9DAA-28709F8714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6925FCF-F400-46DB-A636-781458A570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'Chart mua PET'!$B$60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PET'!$C$60:$AD$60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'Chart mua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5985674079E-2"/>
                  <c:y val="1.606910127613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3.9634570904270696E-3"/>
                  <c:y val="6.72638961334547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2372006201806363E-2"/>
                  <c:y val="-1.8860877684407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6.7740086869462019E-3"/>
                  <c:y val="1.4752567693744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PET'!$C$50:$AD$50</c:f>
              <c:numCache>
                <c:formatCode>#,##0_ ;\-#,##0\ </c:formatCode>
                <c:ptCount val="28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13867.306020348295</c:v>
                </c:pt>
                <c:pt idx="7">
                  <c:v>12977.363616770701</c:v>
                </c:pt>
                <c:pt idx="8">
                  <c:v>13575.725741772436</c:v>
                </c:pt>
                <c:pt idx="9">
                  <c:v>14413.010778809772</c:v>
                </c:pt>
                <c:pt idx="10">
                  <c:v>14972.882203326792</c:v>
                </c:pt>
                <c:pt idx="11">
                  <c:v>16047.219742963362</c:v>
                </c:pt>
                <c:pt idx="12">
                  <c:v>16099.441401013357</c:v>
                </c:pt>
                <c:pt idx="13">
                  <c:v>16332.331012743272</c:v>
                </c:pt>
                <c:pt idx="14">
                  <c:v>16610.847576035299</c:v>
                </c:pt>
                <c:pt idx="15" formatCode="_(* #,##0_);_(* \(#,##0\);_(* &quot;-&quot;??_);_(@_)">
                  <c:v>17424.101140297877</c:v>
                </c:pt>
                <c:pt idx="16" formatCode="_(* #,##0_);_(* \(#,##0\);_(* &quot;-&quot;??_);_(@_)">
                  <c:v>17263.632977783622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16527.438994347231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17291.335732896798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18223.779017738947</c:v>
                </c:pt>
                <c:pt idx="27" formatCode="_(* #,##0_);_(* \(#,##0\);_(* &quot;-&quot;??_);_(@_)">
                  <c:v>18255.804058905182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'Chart mua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mua PET'!$C$52:$AD$52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'Chart mua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PET'!$C$49:$AD$49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mua PET'!$B$61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mua PET'!$C$61:$Q$61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PET'!$C$51:$AD$51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PET'!$C$53:$Q$53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PET'!$C$54:$AD$54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PET'!$C$56:$Q$56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PET'!$B$68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PET'!$C$68:$AD$68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RỬA NÓNG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671259685079466E-2"/>
          <c:y val="8.0265204818720043E-2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'B0. Vảy'!$B$81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571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23-48F4-9457-C13772CBA821}"/>
                </c:ext>
              </c:extLst>
            </c:dLbl>
            <c:dLbl>
              <c:idx val="7"/>
              <c:layout>
                <c:manualLayout>
                  <c:x val="-3.4265318904951006E-2"/>
                  <c:y val="-1.793548387096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23-48F4-9457-C13772CBA821}"/>
                </c:ext>
              </c:extLst>
            </c:dLbl>
            <c:dLbl>
              <c:idx val="18"/>
              <c:layout>
                <c:manualLayout>
                  <c:x val="-1.5254723412558201E-2"/>
                  <c:y val="-4.0371472914624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37-47BD-8BE4-D2DD07CDA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'B0. Vảy'!$C$69:$AD$69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'B0. Vảy'!$C$81:$AD$81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7-47BD-8BE4-D2DD07CDA173}"/>
            </c:ext>
          </c:extLst>
        </c:ser>
        <c:ser>
          <c:idx val="1"/>
          <c:order val="9"/>
          <c:tx>
            <c:strRef>
              <c:f>'B0. Vảy'!$B$70</c:f>
              <c:strCache>
                <c:ptCount val="1"/>
                <c:pt idx="0">
                  <c:v>Chai B0</c:v>
                </c:pt>
              </c:strCache>
            </c:strRef>
          </c:tx>
          <c:spPr>
            <a:ln w="5080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553380252764937E-2"/>
                  <c:y val="-3.1529385711148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F37-47BD-8BE4-D2DD07CDA173}"/>
                </c:ext>
              </c:extLst>
            </c:dLbl>
            <c:dLbl>
              <c:idx val="14"/>
              <c:layout>
                <c:manualLayout>
                  <c:x val="-2.0434293805885958E-2"/>
                  <c:y val="-2.88032512065024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23-48F4-9457-C13772CBA821}"/>
                </c:ext>
              </c:extLst>
            </c:dLbl>
            <c:dLbl>
              <c:idx val="18"/>
              <c:layout>
                <c:manualLayout>
                  <c:x val="-1.2256990116625182E-2"/>
                  <c:y val="-3.1734599051213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5F-417F-827D-DBAE7762225E}"/>
                </c:ext>
              </c:extLst>
            </c:dLbl>
            <c:dLbl>
              <c:idx val="26"/>
              <c:layout>
                <c:manualLayout>
                  <c:x val="-1.891731147877514E-2"/>
                  <c:y val="-3.2129032258064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23-48F4-9457-C13772CBA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'B0. Vảy'!$C$69:$AD$69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'B0. Vảy'!$C$70:$AD$70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F37-47BD-8BE4-D2DD07CDA1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0000FF">
                  <a:alpha val="12000"/>
                </a:srgbClr>
              </a:solidFill>
              <a:round/>
            </a:ln>
            <a:effectLst/>
          </c:spPr>
        </c:dropLine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'B0. Vảy'!$B$82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'B0. Vảy'!$C$82:$Q$82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9-6F37-47BD-8BE4-D2DD07CDA173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Vảy'!$B$72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Vảy'!$C$72:$AD$72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6F37-47BD-8BE4-D2DD07CDA173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Vảy'!$B$74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Vảy'!$C$74:$Q$74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6F37-47BD-8BE4-D2DD07CDA173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Vảy'!$B$75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Vảy'!$C$75:$AD$75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6F37-47BD-8BE4-D2DD07CDA173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Vảy'!$B$76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Vảy'!$C$76:$AD$76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6F37-47BD-8BE4-D2DD07CDA173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Vảy'!$B$77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Vảy'!$C$77:$Q$77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6F37-47BD-8BE4-D2DD07CDA173}"/>
                  </c:ext>
                </c:extLst>
              </c15:ser>
            </c15:filteredLineSeries>
            <c15:filteredLine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Vảy'!$B$78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Vảy'!$C$78:$Q$78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6F37-47BD-8BE4-D2DD07CDA173}"/>
                  </c:ext>
                </c:extLst>
              </c15:ser>
            </c15:filteredLineSeries>
            <c15:filteredLineSeries>
              <c15:ser>
                <c:idx val="1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Vảy'!$B$89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Vảy'!$C$69:$AD$69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Vảy'!$C$89:$AD$89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6F37-47BD-8BE4-D2DD07CDA173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1914961845852328"/>
          <c:y val="0.20911968937442335"/>
          <c:w val="7.3217574777294819E-2"/>
          <c:h val="0.38444051871379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2"/>
          <c:order val="2"/>
          <c:tx>
            <c:strRef>
              <c:f>'B0.B1'!$B$51</c:f>
              <c:strCache>
                <c:ptCount val="1"/>
                <c:pt idx="0">
                  <c:v>Chai B1</c:v>
                </c:pt>
              </c:strCache>
            </c:strRef>
          </c:tx>
          <c:spPr>
            <a:ln w="53975" cap="rnd" cmpd="sng" algn="ctr">
              <a:solidFill>
                <a:srgbClr val="FFC000"/>
              </a:solidFill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3.4004162660308208E-2"/>
                  <c:y val="-2.0928409025973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FE6-4966-BBBF-99BB48A86511}"/>
                </c:ext>
              </c:extLst>
            </c:dLbl>
            <c:dLbl>
              <c:idx val="1"/>
              <c:layout>
                <c:manualLayout>
                  <c:x val="-2.3317140109925628E-2"/>
                  <c:y val="-3.5984818397177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EA-4221-8DDD-B5849EFAEEB4}"/>
                </c:ext>
              </c:extLst>
            </c:dLbl>
            <c:dLbl>
              <c:idx val="2"/>
              <c:layout>
                <c:manualLayout>
                  <c:x val="-2.9146425137407034E-2"/>
                  <c:y val="-1.9422768088853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FE6-4966-BBBF-99BB48A86511}"/>
                </c:ext>
              </c:extLst>
            </c:dLbl>
            <c:dLbl>
              <c:idx val="4"/>
              <c:layout>
                <c:manualLayout>
                  <c:x val="-1.4573212568703517E-2"/>
                  <c:y val="-1.7917127151732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FE6-4966-BBBF-99BB48A86511}"/>
                </c:ext>
              </c:extLst>
            </c:dLbl>
            <c:dLbl>
              <c:idx val="5"/>
              <c:layout>
                <c:manualLayout>
                  <c:x val="-1.2630117559543083E-2"/>
                  <c:y val="-3.14678955858163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FE6-4966-BBBF-99BB48A86511}"/>
                </c:ext>
              </c:extLst>
            </c:dLbl>
            <c:dLbl>
              <c:idx val="8"/>
              <c:layout>
                <c:manualLayout>
                  <c:x val="-3.7890352678629148E-2"/>
                  <c:y val="-3.5984818397177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20-44FE-9346-EB1BDE65ABDD}"/>
                </c:ext>
              </c:extLst>
            </c:dLbl>
            <c:dLbl>
              <c:idx val="10"/>
              <c:layout>
                <c:manualLayout>
                  <c:x val="-3.5947257669468678E-2"/>
                  <c:y val="-1.9422768088853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EA-4221-8DDD-B5849EFAEEB4}"/>
                </c:ext>
              </c:extLst>
            </c:dLbl>
            <c:dLbl>
              <c:idx val="12"/>
              <c:layout>
                <c:manualLayout>
                  <c:x val="-3.2061067651147739E-2"/>
                  <c:y val="-2.0928409025973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EA-4221-8DDD-B5849EFAEEB4}"/>
                </c:ext>
              </c:extLst>
            </c:dLbl>
            <c:dLbl>
              <c:idx val="13"/>
              <c:layout>
                <c:manualLayout>
                  <c:x val="-2.7203330128246564E-2"/>
                  <c:y val="-4.20073821456593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EA-4221-8DDD-B5849EFAEEB4}"/>
                </c:ext>
              </c:extLst>
            </c:dLbl>
            <c:dLbl>
              <c:idx val="14"/>
              <c:layout>
                <c:manualLayout>
                  <c:x val="-2.3317140109925628E-2"/>
                  <c:y val="-2.5445331837334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20-44FE-9346-EB1BDE65ABDD}"/>
                </c:ext>
              </c:extLst>
            </c:dLbl>
            <c:dLbl>
              <c:idx val="15"/>
              <c:layout>
                <c:manualLayout>
                  <c:x val="-3.1575293898857694E-2"/>
                  <c:y val="-3.2973536522936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E6-4966-BBBF-99BB48A86511}"/>
                </c:ext>
              </c:extLst>
            </c:dLbl>
            <c:dLbl>
              <c:idx val="18"/>
              <c:layout>
                <c:manualLayout>
                  <c:x val="-2.0888271348475113E-2"/>
                  <c:y val="-6.158071432822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1F-4E0F-A14A-9043C9BC275A}"/>
                </c:ext>
              </c:extLst>
            </c:dLbl>
            <c:dLbl>
              <c:idx val="19"/>
              <c:layout>
                <c:manualLayout>
                  <c:x val="-3.0603746394277459E-2"/>
                  <c:y val="-2.0928409025973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1F-4E0F-A14A-9043C9BC275A}"/>
                </c:ext>
              </c:extLst>
            </c:dLbl>
            <c:dLbl>
              <c:idx val="20"/>
              <c:layout>
                <c:manualLayout>
                  <c:x val="-3.7404578926339097E-2"/>
                  <c:y val="-2.0928409025973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520-44FE-9346-EB1BDE65ABDD}"/>
                </c:ext>
              </c:extLst>
            </c:dLbl>
            <c:dLbl>
              <c:idx val="21"/>
              <c:layout>
                <c:manualLayout>
                  <c:x val="-2.5746008871376215E-2"/>
                  <c:y val="-2.9962254648696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520-44FE-9346-EB1BDE65ABDD}"/>
                </c:ext>
              </c:extLst>
            </c:dLbl>
            <c:dLbl>
              <c:idx val="22"/>
              <c:layout>
                <c:manualLayout>
                  <c:x val="-3.6433031421758792E-2"/>
                  <c:y val="-2.6950972774455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E6-4966-BBBF-99BB48A86511}"/>
                </c:ext>
              </c:extLst>
            </c:dLbl>
            <c:dLbl>
              <c:idx val="24"/>
              <c:layout>
                <c:manualLayout>
                  <c:x val="-3.1575293898857618E-2"/>
                  <c:y val="-2.9962254648696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520-44FE-9346-EB1BDE65ABDD}"/>
                </c:ext>
              </c:extLst>
            </c:dLbl>
            <c:dLbl>
              <c:idx val="25"/>
              <c:layout>
                <c:manualLayout>
                  <c:x val="-2.3802913862215745E-2"/>
                  <c:y val="-3.5984818397177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1F-4E0F-A14A-9043C9BC275A}"/>
                </c:ext>
              </c:extLst>
            </c:dLbl>
            <c:dLbl>
              <c:idx val="26"/>
              <c:layout>
                <c:manualLayout>
                  <c:x val="-3.0603746394277386E-2"/>
                  <c:y val="-2.99622546486960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520-44FE-9346-EB1BDE65A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C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'B0.B1'!$C$49:$AD$49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'B0.B1'!$C$51:$AD$51</c:f>
              <c:numCache>
                <c:formatCode>#,##0_ ;\-#,##0\ </c:formatCode>
                <c:ptCount val="28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15448.740500195521</c:v>
                </c:pt>
                <c:pt idx="13">
                  <c:v>15570.779262154068</c:v>
                </c:pt>
                <c:pt idx="14">
                  <c:v>15683.025458754861</c:v>
                </c:pt>
                <c:pt idx="15" formatCode="_(* #,##0_);_(* \(#,##0\);_(* &quot;-&quot;??_);_(@_)">
                  <c:v>16178.925572299551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15000</c:v>
                </c:pt>
                <c:pt idx="20" formatCode="_(* #,##0_);_(* \(#,##0\);_(* &quot;-&quot;??_);_(@_)">
                  <c:v>16400</c:v>
                </c:pt>
                <c:pt idx="21" formatCode="_(* #,##0_);_(* \(#,##0\);_(* &quot;-&quot;??_);_(@_)">
                  <c:v>16030.120868295297</c:v>
                </c:pt>
                <c:pt idx="22" formatCode="_(* #,##0_);_(* \(#,##0\);_(* &quot;-&quot;??_);_(@_)">
                  <c:v>16715.368170271555</c:v>
                </c:pt>
                <c:pt idx="23" formatCode="_(* #,##0_);_(* \(#,##0\);_(* &quot;-&quot;??_);_(@_)">
                  <c:v>16768.143731608194</c:v>
                </c:pt>
                <c:pt idx="24" formatCode="_(* #,##0_);_(* \(#,##0\);_(* &quot;-&quot;??_);_(@_)">
                  <c:v>17025.494033451272</c:v>
                </c:pt>
                <c:pt idx="25" formatCode="_(* #,##0_);_(* \(#,##0\);_(* &quot;-&quot;??_);_(@_)">
                  <c:v>17275.808014130391</c:v>
                </c:pt>
                <c:pt idx="26" formatCode="_(* #,##0_);_(* \(#,##0\);_(* &quot;-&quot;??_);_(@_)">
                  <c:v>16890.797644310118</c:v>
                </c:pt>
                <c:pt idx="27" formatCode="_(* #,##0_);_(* \(#,##0\);_(* &quot;-&quot;??_);_(@_)">
                  <c:v>17892.904766120704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3-487E-A982-0AF3C4E68235}"/>
            </c:ext>
          </c:extLst>
        </c:ser>
        <c:ser>
          <c:idx val="1"/>
          <c:order val="9"/>
          <c:tx>
            <c:strRef>
              <c:f>'B0.B1'!$B$50</c:f>
              <c:strCache>
                <c:ptCount val="1"/>
                <c:pt idx="0">
                  <c:v>Chai B0</c:v>
                </c:pt>
              </c:strCache>
            </c:strRef>
          </c:tx>
          <c:spPr>
            <a:ln w="5080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8174877632826799E-2"/>
                  <c:y val="-3.5984818397177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20-44FE-9346-EB1BDE65ABDD}"/>
                </c:ext>
              </c:extLst>
            </c:dLbl>
            <c:dLbl>
              <c:idx val="4"/>
              <c:layout>
                <c:manualLayout>
                  <c:x val="-1.3601665064123282E-2"/>
                  <c:y val="-3.2973536522936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520-44FE-9346-EB1BDE65ABDD}"/>
                </c:ext>
              </c:extLst>
            </c:dLbl>
            <c:dLbl>
              <c:idx val="5"/>
              <c:layout>
                <c:manualLayout>
                  <c:x val="-1.8459402587024457E-2"/>
                  <c:y val="-3.89961002714185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520-44FE-9346-EB1BDE65ABDD}"/>
                </c:ext>
              </c:extLst>
            </c:dLbl>
            <c:dLbl>
              <c:idx val="8"/>
              <c:layout>
                <c:manualLayout>
                  <c:x val="-3.2061067651147739E-2"/>
                  <c:y val="-2.8456613711575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520-44FE-9346-EB1BDE65ABDD}"/>
                </c:ext>
              </c:extLst>
            </c:dLbl>
            <c:dLbl>
              <c:idx val="10"/>
              <c:layout>
                <c:manualLayout>
                  <c:x val="-3.4655099488376966E-2"/>
                  <c:y val="-2.0928409025973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E6-4966-BBBF-99BB48A86511}"/>
                </c:ext>
              </c:extLst>
            </c:dLbl>
            <c:dLbl>
              <c:idx val="11"/>
              <c:layout>
                <c:manualLayout>
                  <c:x val="-2.7533656279803916E-2"/>
                  <c:y val="-4.50186640199000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E6-4966-BBBF-99BB48A86511}"/>
                </c:ext>
              </c:extLst>
            </c:dLbl>
            <c:dLbl>
              <c:idx val="13"/>
              <c:layout>
                <c:manualLayout>
                  <c:x val="-1.8138791910513048E-2"/>
                  <c:y val="-2.092840902597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FE6-4966-BBBF-99BB48A86511}"/>
                </c:ext>
              </c:extLst>
            </c:dLbl>
            <c:dLbl>
              <c:idx val="14"/>
              <c:layout>
                <c:manualLayout>
                  <c:x val="-2.6882719451735159E-2"/>
                  <c:y val="-5.10412277683816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FE6-4966-BBBF-99BB48A86511}"/>
                </c:ext>
              </c:extLst>
            </c:dLbl>
            <c:dLbl>
              <c:idx val="17"/>
              <c:layout>
                <c:manualLayout>
                  <c:x val="-2.0888271348475113E-2"/>
                  <c:y val="-3.447917746005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E6-4966-BBBF-99BB48A86511}"/>
                </c:ext>
              </c:extLst>
            </c:dLbl>
            <c:dLbl>
              <c:idx val="18"/>
              <c:layout>
                <c:manualLayout>
                  <c:x val="-1.6681470653642626E-2"/>
                  <c:y val="-4.0501741208538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E6-4966-BBBF-99BB48A86511}"/>
                </c:ext>
              </c:extLst>
            </c:dLbl>
            <c:dLbl>
              <c:idx val="20"/>
              <c:layout>
                <c:manualLayout>
                  <c:x val="-2.3482303185704267E-2"/>
                  <c:y val="-3.5984818397177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FE6-4966-BBBF-99BB48A86511}"/>
                </c:ext>
              </c:extLst>
            </c:dLbl>
            <c:dLbl>
              <c:idx val="21"/>
              <c:layout>
                <c:manualLayout>
                  <c:x val="-2.5425398194864737E-2"/>
                  <c:y val="-2.8456613711575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520-44FE-9346-EB1BDE65ABDD}"/>
                </c:ext>
              </c:extLst>
            </c:dLbl>
            <c:dLbl>
              <c:idx val="24"/>
              <c:layout>
                <c:manualLayout>
                  <c:x val="-2.5746008871376215E-2"/>
                  <c:y val="-3.14678955858164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39D6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804995192369846E-2"/>
                      <c:h val="2.22834858693819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D520-44FE-9346-EB1BDE65ABDD}"/>
                </c:ext>
              </c:extLst>
            </c:dLbl>
            <c:dLbl>
              <c:idx val="25"/>
              <c:layout>
                <c:manualLayout>
                  <c:x val="-2.088827134847504E-2"/>
                  <c:y val="-2.6950972774455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FE6-4966-BBBF-99BB48A86511}"/>
                </c:ext>
              </c:extLst>
            </c:dLbl>
            <c:dLbl>
              <c:idx val="26"/>
              <c:layout>
                <c:manualLayout>
                  <c:x val="-3.0603746394277386E-2"/>
                  <c:y val="-4.5018664019900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1F-4E0F-A14A-9043C9BC2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'B0.B1'!$C$49:$AD$49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'B0.B1'!$C$50:$AD$50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73-487E-A982-0AF3C4E682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0000FF">
                  <a:alpha val="12000"/>
                </a:srgbClr>
              </a:solidFill>
              <a:round/>
            </a:ln>
            <a:effectLst/>
          </c:spPr>
        </c:dropLine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0"/>
                <c:tx>
                  <c:strRef>
                    <c:extLst>
                      <c:ext uri="{02D57815-91ED-43cb-92C2-25804820EDAC}">
                        <c15:formulaRef>
                          <c15:sqref>'B0.B1'!$B$62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 cap="flat" cmpd="sng" algn="ctr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'B0.B1'!$C$62:$Q$62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A73-487E-A982-0AF3C4E68235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'B0.B1'!$B$52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'B0.B1'!$C$52:$AD$52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A73-487E-A982-0AF3C4E68235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'B0.B1'!$B$54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'B0.B1'!$C$54:$Q$54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A73-487E-A982-0AF3C4E68235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'B0.B1'!$B$55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6"/>
                    </a:solidFill>
                    <a:ln w="9525" cap="flat" cmpd="sng" algn="ctr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A73-487E-A982-0AF3C4E68235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'B0.B1'!$B$56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</a:schemeClr>
                    </a:solidFill>
                    <a:ln w="9525" cap="flat" cmpd="sng" algn="ctr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'B0.B1'!$C$56:$AD$56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A73-487E-A982-0AF3C4E68235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'B0.B1'!$B$57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</a:schemeClr>
                    </a:solidFill>
                    <a:ln w="9525" cap="flat" cmpd="sng" algn="ctr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A73-487E-A982-0AF3C4E68235}"/>
                  </c:ext>
                </c:extLst>
              </c15:ser>
            </c15:filteredLineSeries>
            <c15:filteredLine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'B0.B1'!$B$58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</a:schemeClr>
                    </a:solidFill>
                    <a:ln w="9525" cap="flat" cmpd="sng" algn="ctr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'B0.B1'!$C$58:$Q$58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A73-487E-A982-0AF3C4E68235}"/>
                  </c:ext>
                </c:extLst>
              </c15:ser>
            </c15:filteredLineSeries>
            <c15:filteredLineSeries>
              <c15:ser>
                <c:idx val="1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'B0.B1'!$B$69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80000"/>
                      </a:schemeClr>
                    </a:solidFill>
                    <a:ln w="9525" cap="flat" cmpd="sng" algn="ctr">
                      <a:solidFill>
                        <a:schemeClr val="accent2">
                          <a:lumMod val="8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'B0.B1'!$C$69:$AD$69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A73-487E-A982-0AF3C4E68235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1914965599351772"/>
          <c:y val="7.9796350695204632E-2"/>
          <c:w val="7.0241023452751822E-2"/>
          <c:h val="0.53180895527901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2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TUYẾN XÔ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2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2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layout>
        <c:manualLayout>
          <c:xMode val="edge"/>
          <c:yMode val="edge"/>
          <c:x val="0.10501352155140606"/>
          <c:y val="2.8857725296572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2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0"/>
          <c:order val="8"/>
          <c:tx>
            <c:strRef>
              <c:f>'B0. Tuyến xô'!$A$53</c:f>
              <c:strCache>
                <c:ptCount val="1"/>
                <c:pt idx="0">
                  <c:v>Tuyển xô</c:v>
                </c:pt>
              </c:strCache>
            </c:strRef>
          </c:tx>
          <c:spPr>
            <a:ln w="50800" cap="rnd" cmpd="sng" algn="ctr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24"/>
              <c:layout>
                <c:manualLayout>
                  <c:x val="-4.0350089179018035E-2"/>
                  <c:y val="-1.71653543307086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F-4F3F-843E-178B1851EC19}"/>
                </c:ext>
              </c:extLst>
            </c:dLbl>
            <c:dLbl>
              <c:idx val="26"/>
              <c:layout>
                <c:manualLayout>
                  <c:x val="-3.6460923956943878E-2"/>
                  <c:y val="-1.716535433070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F-4F3F-843E-178B1851E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'B0. Tuyến xô'!$C$53:$AD$53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D-4C9D-A355-A5B1FC979F90}"/>
            </c:ext>
          </c:extLst>
        </c:ser>
        <c:ser>
          <c:idx val="1"/>
          <c:order val="9"/>
          <c:tx>
            <c:strRef>
              <c:f>'B0. Tuyến xô'!$B$50</c:f>
              <c:strCache>
                <c:ptCount val="1"/>
                <c:pt idx="0">
                  <c:v>Chai B0</c:v>
                </c:pt>
              </c:strCache>
            </c:strRef>
          </c:tx>
          <c:spPr>
            <a:ln w="5080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1667495666222077E-2"/>
                  <c:y val="-2.188976377952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1F-4F3F-843E-178B1851EC1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F-4F3F-843E-178B1851EC19}"/>
                </c:ext>
              </c:extLst>
            </c:dLbl>
            <c:dLbl>
              <c:idx val="12"/>
              <c:layout>
                <c:manualLayout>
                  <c:x val="-3.0792465645771074E-2"/>
                  <c:y val="-2.188976377952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1F-4F3F-843E-178B1851EC19}"/>
                </c:ext>
              </c:extLst>
            </c:dLbl>
            <c:dLbl>
              <c:idx val="14"/>
              <c:layout>
                <c:manualLayout>
                  <c:x val="-2.2399891377994717E-2"/>
                  <c:y val="-6.1165205237020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DD-4C9D-A355-A5B1FC979F9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F-4F3F-843E-178B1851EC19}"/>
                </c:ext>
              </c:extLst>
            </c:dLbl>
            <c:dLbl>
              <c:idx val="18"/>
              <c:layout>
                <c:manualLayout>
                  <c:x val="-5.1696728714418896E-2"/>
                  <c:y val="-1.5590551181102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F-4F3F-843E-178B1851EC19}"/>
                </c:ext>
              </c:extLst>
            </c:dLbl>
            <c:dLbl>
              <c:idx val="19"/>
              <c:layout>
                <c:manualLayout>
                  <c:x val="-3.1278611298530323E-2"/>
                  <c:y val="-2.188976377952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1F-4F3F-843E-178B1851EC19}"/>
                </c:ext>
              </c:extLst>
            </c:dLbl>
            <c:dLbl>
              <c:idx val="20"/>
              <c:layout>
                <c:manualLayout>
                  <c:x val="-2.8361737381974745E-2"/>
                  <c:y val="-1.8740157480314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F-4F3F-843E-178B1851EC19}"/>
                </c:ext>
              </c:extLst>
            </c:dLbl>
            <c:dLbl>
              <c:idx val="24"/>
              <c:layout>
                <c:manualLayout>
                  <c:x val="-2.8002772193212542E-2"/>
                  <c:y val="-4.2450281597704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4C-4A9D-8EBE-F5D7B0F84B8B}"/>
                </c:ext>
              </c:extLst>
            </c:dLbl>
            <c:dLbl>
              <c:idx val="26"/>
              <c:layout>
                <c:manualLayout>
                  <c:x val="-2.8985325603500551E-2"/>
                  <c:y val="-4.6327019643156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4C-4A9D-8EBE-F5D7B0F84B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'B0. Tuyến xô'!$C$49:$AD$49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'B0. Tuyến xô'!$C$50:$AD$50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D-4C9D-A355-A5B1FC979F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0000FF">
                  <a:alpha val="12000"/>
                </a:srgbClr>
              </a:solidFill>
              <a:round/>
            </a:ln>
            <a:effectLst/>
          </c:spPr>
        </c:dropLine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0"/>
                <c:tx>
                  <c:strRef>
                    <c:extLst>
                      <c:ext uri="{02D57815-91ED-43cb-92C2-25804820EDAC}">
                        <c15:formulaRef>
                          <c15:sqref>'B0. Tuyến xô'!$B$62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 cap="flat" cmpd="sng" algn="ctr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'B0. Tuyến xô'!$C$62:$Q$62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6DD-4C9D-A355-A5B1FC979F90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xô'!$B$52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xô'!$C$52:$AD$52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DD-4C9D-A355-A5B1FC979F90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xô'!$B$54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xô'!$C$54:$Q$54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DD-4C9D-A355-A5B1FC979F90}"/>
                  </c:ext>
                </c:extLst>
              </c15:ser>
            </c15:filteredLineSeries>
            <c15:filteredLine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xô'!$B$55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6"/>
                    </a:solidFill>
                    <a:ln w="9525" cap="flat" cmpd="sng" algn="ctr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DD-4C9D-A355-A5B1FC979F90}"/>
                  </c:ext>
                </c:extLst>
              </c15:ser>
            </c15:filteredLineSeries>
            <c15:filteredLine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xô'!$B$56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</a:schemeClr>
                    </a:solidFill>
                    <a:ln w="9525" cap="flat" cmpd="sng" algn="ctr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xô'!$C$56:$AD$56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DD-4C9D-A355-A5B1FC979F90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xô'!$B$57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</a:schemeClr>
                    </a:solidFill>
                    <a:ln w="9525" cap="flat" cmpd="sng" algn="ctr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DD-4C9D-A355-A5B1FC979F90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xô'!$B$58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</a:schemeClr>
                    </a:solidFill>
                    <a:ln w="9525" cap="flat" cmpd="sng" algn="ctr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xô'!$C$58:$Q$58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6DD-4C9D-A355-A5B1FC979F90}"/>
                  </c:ext>
                </c:extLst>
              </c15:ser>
            </c15:filteredLineSeries>
            <c15:filteredLineSeries>
              <c15:ser>
                <c:idx val="1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xô'!$B$69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80000"/>
                      </a:schemeClr>
                    </a:solidFill>
                    <a:ln w="9525" cap="flat" cmpd="sng" algn="ctr">
                      <a:solidFill>
                        <a:schemeClr val="accent2">
                          <a:lumMod val="8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xô'!$C$49:$AD$49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'B0. Tuyến xô'!$C$69:$AD$69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DD-4C9D-A355-A5B1FC979F90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1914962555431101"/>
          <c:y val="0.12489444839851242"/>
          <c:w val="7.0241023452751822E-2"/>
          <c:h val="0.44734367181189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CHAI &amp;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05173498776975E-2"/>
          <c:y val="0.13242813347107507"/>
          <c:w val="0.80811738668075295"/>
          <c:h val="0.77522654214683639"/>
        </c:manualLayout>
      </c:layout>
      <c:lineChart>
        <c:grouping val="standard"/>
        <c:varyColors val="0"/>
        <c:ser>
          <c:idx val="1"/>
          <c:order val="1"/>
          <c:tx>
            <c:strRef>
              <c:f>'Chart PET duyệt'!$B$47</c:f>
              <c:strCache>
                <c:ptCount val="1"/>
                <c:pt idx="0">
                  <c:v>Vảy A5.1 (rửa nóng)</c:v>
                </c:pt>
              </c:strCache>
            </c:strRef>
          </c:tx>
          <c:spPr>
            <a:ln w="4127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0C-483D-8530-6DEC5E953A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0C-483D-8530-6DEC5E953A09}"/>
                </c:ext>
              </c:extLst>
            </c:dLbl>
            <c:dLbl>
              <c:idx val="6"/>
              <c:layout>
                <c:manualLayout>
                  <c:x val="-6.9594637267407665E-3"/>
                  <c:y val="-2.974063400576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0C-483D-8530-6DEC5E953A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0C-483D-8530-6DEC5E953A0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0C-483D-8530-6DEC5E953A0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0C-483D-8530-6DEC5E953A09}"/>
                </c:ext>
              </c:extLst>
            </c:dLbl>
            <c:dLbl>
              <c:idx val="16"/>
              <c:layout>
                <c:manualLayout>
                  <c:x val="-1.0439195590111213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0C-483D-8530-6DEC5E953A09}"/>
                </c:ext>
              </c:extLst>
            </c:dLbl>
            <c:dLbl>
              <c:idx val="18"/>
              <c:layout>
                <c:manualLayout>
                  <c:x val="-7.8293966925833628E-3"/>
                  <c:y val="-2.0518731988472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0C-483D-8530-6DEC5E953A0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duyệt'!$C$40:$AD$40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</c:strCache>
            </c:strRef>
          </c:cat>
          <c:val>
            <c:numRef>
              <c:f>'Chart PET duyệt'!$C$47:$AD$47</c:f>
              <c:numCache>
                <c:formatCode>_(* #,##0_);_(* \(#,##0\);_(* "-"??_);_(@_)</c:formatCode>
                <c:ptCount val="28"/>
                <c:pt idx="0">
                  <c:v>17500</c:v>
                </c:pt>
                <c:pt idx="1">
                  <c:v>17500</c:v>
                </c:pt>
                <c:pt idx="2">
                  <c:v>18500</c:v>
                </c:pt>
                <c:pt idx="3">
                  <c:v>18500</c:v>
                </c:pt>
                <c:pt idx="4">
                  <c:v>18500</c:v>
                </c:pt>
                <c:pt idx="5">
                  <c:v>17500</c:v>
                </c:pt>
                <c:pt idx="6">
                  <c:v>16000</c:v>
                </c:pt>
                <c:pt idx="7">
                  <c:v>16000</c:v>
                </c:pt>
                <c:pt idx="8">
                  <c:v>16500</c:v>
                </c:pt>
                <c:pt idx="9">
                  <c:v>17500</c:v>
                </c:pt>
                <c:pt idx="10">
                  <c:v>18000</c:v>
                </c:pt>
                <c:pt idx="11">
                  <c:v>18000</c:v>
                </c:pt>
                <c:pt idx="12">
                  <c:v>18000</c:v>
                </c:pt>
                <c:pt idx="13">
                  <c:v>18500</c:v>
                </c:pt>
                <c:pt idx="14">
                  <c:v>18800</c:v>
                </c:pt>
                <c:pt idx="15">
                  <c:v>19300</c:v>
                </c:pt>
                <c:pt idx="16">
                  <c:v>19500</c:v>
                </c:pt>
                <c:pt idx="17">
                  <c:v>19500</c:v>
                </c:pt>
                <c:pt idx="18">
                  <c:v>18000</c:v>
                </c:pt>
                <c:pt idx="19">
                  <c:v>18000</c:v>
                </c:pt>
                <c:pt idx="20">
                  <c:v>18300</c:v>
                </c:pt>
                <c:pt idx="21">
                  <c:v>18000</c:v>
                </c:pt>
                <c:pt idx="22">
                  <c:v>18200</c:v>
                </c:pt>
                <c:pt idx="23">
                  <c:v>18200</c:v>
                </c:pt>
                <c:pt idx="24">
                  <c:v>18200</c:v>
                </c:pt>
                <c:pt idx="25">
                  <c:v>18750</c:v>
                </c:pt>
                <c:pt idx="26">
                  <c:v>19200</c:v>
                </c:pt>
                <c:pt idx="27">
                  <c:v>19700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E-4E7F-826A-EC70CE2CB8CA}"/>
            </c:ext>
          </c:extLst>
        </c:ser>
        <c:ser>
          <c:idx val="6"/>
          <c:order val="4"/>
          <c:tx>
            <c:strRef>
              <c:f>'Chart PET duyệt'!$B$42</c:f>
              <c:strCache>
                <c:ptCount val="1"/>
                <c:pt idx="0">
                  <c:v>Chai B1</c:v>
                </c:pt>
              </c:strCache>
            </c:strRef>
          </c:tx>
          <c:spPr>
            <a:ln w="4127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0C-483D-8530-6DEC5E953A09}"/>
                </c:ext>
              </c:extLst>
            </c:dLbl>
            <c:dLbl>
              <c:idx val="5"/>
              <c:layout>
                <c:manualLayout>
                  <c:x val="-8.469108480023602E-3"/>
                  <c:y val="-7.3718085856094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7F-4561-8B30-A4773173E032}"/>
                </c:ext>
              </c:extLst>
            </c:dLbl>
            <c:dLbl>
              <c:idx val="10"/>
              <c:layout>
                <c:manualLayout>
                  <c:x val="-1.6093759868088024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0C-483D-8530-6DEC5E953A09}"/>
                </c:ext>
              </c:extLst>
            </c:dLbl>
            <c:dLbl>
              <c:idx val="15"/>
              <c:layout>
                <c:manualLayout>
                  <c:x val="-1.4917126372967545E-2"/>
                  <c:y val="2.293875768107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C-483D-8530-6DEC5E953A0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0C-483D-8530-6DEC5E953A0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0C-483D-8530-6DEC5E953A09}"/>
                </c:ext>
              </c:extLst>
            </c:dLbl>
            <c:dLbl>
              <c:idx val="23"/>
              <c:layout>
                <c:manualLayout>
                  <c:x val="-3.6102218082467726E-2"/>
                  <c:y val="-2.5129682997118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0C-483D-8530-6DEC5E953A09}"/>
                </c:ext>
              </c:extLst>
            </c:dLbl>
            <c:dLbl>
              <c:idx val="25"/>
              <c:layout>
                <c:manualLayout>
                  <c:x val="-1.7833625799773215E-2"/>
                  <c:y val="2.559077809798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0C-483D-8530-6DEC5E953A0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0C-483D-8530-6DEC5E953A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duyệt'!$C$40:$AD$40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</c:strCache>
            </c:strRef>
          </c:cat>
          <c:val>
            <c:numRef>
              <c:f>'Chart PET duyệt'!$C$42:$AD$42</c:f>
              <c:numCache>
                <c:formatCode>_(* #,##0_);_(* \(#,##0\);_(* "-"??_);_(@_)</c:formatCode>
                <c:ptCount val="28"/>
                <c:pt idx="0">
                  <c:v>14500</c:v>
                </c:pt>
                <c:pt idx="1">
                  <c:v>14500</c:v>
                </c:pt>
                <c:pt idx="2">
                  <c:v>15500</c:v>
                </c:pt>
                <c:pt idx="3">
                  <c:v>15500</c:v>
                </c:pt>
                <c:pt idx="4">
                  <c:v>15500</c:v>
                </c:pt>
                <c:pt idx="5">
                  <c:v>13500</c:v>
                </c:pt>
                <c:pt idx="6">
                  <c:v>13000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15000</c:v>
                </c:pt>
                <c:pt idx="11">
                  <c:v>15000</c:v>
                </c:pt>
                <c:pt idx="12">
                  <c:v>16500</c:v>
                </c:pt>
                <c:pt idx="13">
                  <c:v>16500</c:v>
                </c:pt>
                <c:pt idx="14">
                  <c:v>16500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16250</c:v>
                </c:pt>
                <c:pt idx="19">
                  <c:v>16500</c:v>
                </c:pt>
                <c:pt idx="20">
                  <c:v>16000</c:v>
                </c:pt>
                <c:pt idx="21">
                  <c:v>15700</c:v>
                </c:pt>
                <c:pt idx="22">
                  <c:v>16500</c:v>
                </c:pt>
                <c:pt idx="23">
                  <c:v>16500</c:v>
                </c:pt>
                <c:pt idx="24">
                  <c:v>17117.333333333332</c:v>
                </c:pt>
                <c:pt idx="25">
                  <c:v>17806.400000000001</c:v>
                </c:pt>
                <c:pt idx="26">
                  <c:v>18060</c:v>
                </c:pt>
                <c:pt idx="27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E-4E7F-826A-EC70CE2CB8CA}"/>
            </c:ext>
          </c:extLst>
        </c:ser>
        <c:ser>
          <c:idx val="5"/>
          <c:order val="9"/>
          <c:tx>
            <c:strRef>
              <c:f>'Chart PET duyệt'!$B$41</c:f>
              <c:strCache>
                <c:ptCount val="1"/>
                <c:pt idx="0">
                  <c:v>Chai B0</c:v>
                </c:pt>
              </c:strCache>
            </c:strRef>
          </c:tx>
          <c:spPr>
            <a:ln w="4127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C-483D-8530-6DEC5E953A09}"/>
                </c:ext>
              </c:extLst>
            </c:dLbl>
            <c:dLbl>
              <c:idx val="18"/>
              <c:layout>
                <c:manualLayout>
                  <c:x val="-9.7171512284619233E-3"/>
                  <c:y val="3.2046109510086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0C-483D-8530-6DEC5E953A09}"/>
                </c:ext>
              </c:extLst>
            </c:dLbl>
            <c:dLbl>
              <c:idx val="24"/>
              <c:layout>
                <c:manualLayout>
                  <c:x val="-1.5223826902245427E-2"/>
                  <c:y val="3.2046109510086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0C-483D-8530-6DEC5E953A0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0C-483D-8530-6DEC5E953A09}"/>
                </c:ext>
              </c:extLst>
            </c:dLbl>
            <c:dLbl>
              <c:idx val="27"/>
              <c:layout>
                <c:manualLayout>
                  <c:x val="-3.4897964791574053E-2"/>
                  <c:y val="-1.9659711880555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0C-483D-8530-6DEC5E953A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PET duyệt'!$C$40:$AD$40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</c:strCache>
            </c:strRef>
          </c:cat>
          <c:val>
            <c:numRef>
              <c:f>'Chart PET duyệt'!$C$41:$AD$41</c:f>
              <c:numCache>
                <c:formatCode>_(* #,##0_);_(* \(#,##0\);_(* "-"??_);_(@_)</c:formatCode>
                <c:ptCount val="28"/>
                <c:pt idx="0">
                  <c:v>8800</c:v>
                </c:pt>
                <c:pt idx="1">
                  <c:v>9500</c:v>
                </c:pt>
                <c:pt idx="2">
                  <c:v>10500</c:v>
                </c:pt>
                <c:pt idx="3">
                  <c:v>11000</c:v>
                </c:pt>
                <c:pt idx="4">
                  <c:v>10000</c:v>
                </c:pt>
                <c:pt idx="5">
                  <c:v>9500</c:v>
                </c:pt>
                <c:pt idx="6">
                  <c:v>9500</c:v>
                </c:pt>
                <c:pt idx="7">
                  <c:v>9500</c:v>
                </c:pt>
                <c:pt idx="8">
                  <c:v>9500</c:v>
                </c:pt>
                <c:pt idx="9">
                  <c:v>10500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11500</c:v>
                </c:pt>
                <c:pt idx="20">
                  <c:v>12000</c:v>
                </c:pt>
                <c:pt idx="21">
                  <c:v>11700</c:v>
                </c:pt>
                <c:pt idx="22">
                  <c:v>12000</c:v>
                </c:pt>
                <c:pt idx="23">
                  <c:v>12000</c:v>
                </c:pt>
                <c:pt idx="24">
                  <c:v>12300</c:v>
                </c:pt>
                <c:pt idx="25">
                  <c:v>12300</c:v>
                </c:pt>
                <c:pt idx="26">
                  <c:v>12500</c:v>
                </c:pt>
                <c:pt idx="27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E-4E7F-826A-EC70CE2CB8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PET duyệt'!$B$46</c15:sqref>
                        </c15:formulaRef>
                      </c:ext>
                    </c:extLst>
                    <c:strCache>
                      <c:ptCount val="1"/>
                      <c:pt idx="0">
                        <c:v>Vảy A4 (rửa nóng)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C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PET duyệt'!$C$46:$R$46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18000</c:v>
                      </c:pt>
                      <c:pt idx="1">
                        <c:v>18000</c:v>
                      </c:pt>
                      <c:pt idx="2">
                        <c:v>19000</c:v>
                      </c:pt>
                      <c:pt idx="3">
                        <c:v>19000</c:v>
                      </c:pt>
                      <c:pt idx="4">
                        <c:v>19000</c:v>
                      </c:pt>
                      <c:pt idx="5">
                        <c:v>18000</c:v>
                      </c:pt>
                      <c:pt idx="6">
                        <c:v>16500</c:v>
                      </c:pt>
                      <c:pt idx="7">
                        <c:v>16500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1FE-4E7F-826A-EC70CE2CB8CA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duyệt'!$B$50</c15:sqref>
                        </c15:formulaRef>
                      </c:ext>
                    </c:extLst>
                    <c:strCache>
                      <c:ptCount val="1"/>
                      <c:pt idx="0">
                        <c:v>Vảy A6.B3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50C-483D-8530-6DEC5E953A09}"/>
                      </c:ext>
                    </c:extLst>
                  </c:dLbl>
                  <c:dLbl>
                    <c:idx val="15"/>
                    <c:layout>
                      <c:manualLayout>
                        <c:x val="-1.1857203014410123E-2"/>
                        <c:y val="-1.52605124321824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3399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duyệt'!$C$50:$R$50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17200</c:v>
                      </c:pt>
                      <c:pt idx="3">
                        <c:v>17200</c:v>
                      </c:pt>
                      <c:pt idx="4">
                        <c:v>17200</c:v>
                      </c:pt>
                      <c:pt idx="5">
                        <c:v>16200</c:v>
                      </c:pt>
                      <c:pt idx="6">
                        <c:v>16000</c:v>
                      </c:pt>
                      <c:pt idx="7">
                        <c:v>16000</c:v>
                      </c:pt>
                      <c:pt idx="8">
                        <c:v>16500</c:v>
                      </c:pt>
                      <c:pt idx="9">
                        <c:v>17000</c:v>
                      </c:pt>
                      <c:pt idx="10">
                        <c:v>17000</c:v>
                      </c:pt>
                      <c:pt idx="11">
                        <c:v>17300</c:v>
                      </c:pt>
                      <c:pt idx="12">
                        <c:v>17300</c:v>
                      </c:pt>
                      <c:pt idx="13">
                        <c:v>17500</c:v>
                      </c:pt>
                      <c:pt idx="14">
                        <c:v>17500</c:v>
                      </c:pt>
                      <c:pt idx="15">
                        <c:v>17800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1FE-4E7F-826A-EC70CE2CB8CA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chemeClr val="accent4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E50C-483D-8530-6DEC5E953A09}"/>
                      </c:ext>
                    </c:extLst>
                  </c:dLbl>
                  <c:dLbl>
                    <c:idx val="13"/>
                    <c:layout>
                      <c:manualLayout>
                        <c:x val="-7.3557425486451052E-3"/>
                        <c:y val="5.854662002283824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E50C-483D-8530-6DEC5E953A09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accent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duyệt'!$C$48:$R$48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17000</c:v>
                      </c:pt>
                      <c:pt idx="1">
                        <c:v>17000</c:v>
                      </c:pt>
                      <c:pt idx="2">
                        <c:v>18000</c:v>
                      </c:pt>
                      <c:pt idx="3">
                        <c:v>18000</c:v>
                      </c:pt>
                      <c:pt idx="4">
                        <c:v>18000</c:v>
                      </c:pt>
                      <c:pt idx="5">
                        <c:v>17000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16500</c:v>
                      </c:pt>
                      <c:pt idx="10">
                        <c:v>17000</c:v>
                      </c:pt>
                      <c:pt idx="11">
                        <c:v>17500</c:v>
                      </c:pt>
                      <c:pt idx="12">
                        <c:v>17500</c:v>
                      </c:pt>
                      <c:pt idx="13">
                        <c:v>18000</c:v>
                      </c:pt>
                      <c:pt idx="14">
                        <c:v>18300</c:v>
                      </c:pt>
                      <c:pt idx="15">
                        <c:v>18800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FE-4E7F-826A-EC70CE2CB8C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duyệt'!$C$43:$L$43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FE-4E7F-826A-EC70CE2CB8CA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duyệt'!$B$44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E50C-483D-8530-6DEC5E953A09}"/>
                      </c:ext>
                    </c:extLst>
                  </c:dLbl>
                  <c:dLbl>
                    <c:idx val="14"/>
                    <c:layout>
                      <c:manualLayout>
                        <c:x val="-2.5012215232672497E-2"/>
                        <c:y val="2.50502751245258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duyệt'!$C$44:$AD$44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14500</c:v>
                      </c:pt>
                      <c:pt idx="1">
                        <c:v>14500</c:v>
                      </c:pt>
                      <c:pt idx="2">
                        <c:v>15000</c:v>
                      </c:pt>
                      <c:pt idx="3">
                        <c:v>15000</c:v>
                      </c:pt>
                      <c:pt idx="4">
                        <c:v>15000</c:v>
                      </c:pt>
                      <c:pt idx="5">
                        <c:v>15000</c:v>
                      </c:pt>
                      <c:pt idx="6">
                        <c:v>14500</c:v>
                      </c:pt>
                      <c:pt idx="7">
                        <c:v>14500</c:v>
                      </c:pt>
                      <c:pt idx="8">
                        <c:v>15000</c:v>
                      </c:pt>
                      <c:pt idx="9">
                        <c:v>14500</c:v>
                      </c:pt>
                      <c:pt idx="10">
                        <c:v>15000</c:v>
                      </c:pt>
                      <c:pt idx="11">
                        <c:v>15000</c:v>
                      </c:pt>
                      <c:pt idx="12">
                        <c:v>16500</c:v>
                      </c:pt>
                      <c:pt idx="13">
                        <c:v>16500</c:v>
                      </c:pt>
                      <c:pt idx="14">
                        <c:v>16500</c:v>
                      </c:pt>
                      <c:pt idx="15">
                        <c:v>16500</c:v>
                      </c:pt>
                      <c:pt idx="16">
                        <c:v>16000</c:v>
                      </c:pt>
                      <c:pt idx="20">
                        <c:v>16000</c:v>
                      </c:pt>
                      <c:pt idx="21">
                        <c:v>15700</c:v>
                      </c:pt>
                      <c:pt idx="22">
                        <c:v>16500</c:v>
                      </c:pt>
                      <c:pt idx="23">
                        <c:v>16500</c:v>
                      </c:pt>
                      <c:pt idx="24">
                        <c:v>16800</c:v>
                      </c:pt>
                      <c:pt idx="25">
                        <c:v>16800</c:v>
                      </c:pt>
                      <c:pt idx="26">
                        <c:v>17200</c:v>
                      </c:pt>
                      <c:pt idx="27">
                        <c:v>18000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FE-4E7F-826A-EC70CE2CB8CA}"/>
                  </c:ext>
                </c:extLst>
              </c15:ser>
            </c15:filteredLineSeries>
            <c15:filteredLineSeries>
              <c15:ser>
                <c:idx val="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duyệt'!$C$49:$K$49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9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16500</c:v>
                      </c:pt>
                      <c:pt idx="6">
                        <c:v>15000</c:v>
                      </c:pt>
                      <c:pt idx="7">
                        <c:v>15000</c:v>
                      </c:pt>
                      <c:pt idx="8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FE-4E7F-826A-EC70CE2CB8CA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duyệt'!$B$45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E50C-483D-8530-6DEC5E953A09}"/>
                      </c:ext>
                    </c:extLst>
                  </c:dLbl>
                  <c:dLbl>
                    <c:idx val="18"/>
                    <c:layout>
                      <c:manualLayout>
                        <c:x val="-2.4802652907378691E-2"/>
                        <c:y val="-4.491921480805892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B05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duyệt'!$C$40:$AD$40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PET duyệt'!$C$45:$AD$45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12500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>
                        <c:v>13000</c:v>
                      </c:pt>
                      <c:pt idx="16">
                        <c:v>13500</c:v>
                      </c:pt>
                      <c:pt idx="17">
                        <c:v>13500</c:v>
                      </c:pt>
                      <c:pt idx="18">
                        <c:v>12000</c:v>
                      </c:pt>
                      <c:pt idx="19">
                        <c:v>12000</c:v>
                      </c:pt>
                      <c:pt idx="20">
                        <c:v>12000</c:v>
                      </c:pt>
                      <c:pt idx="21">
                        <c:v>12000</c:v>
                      </c:pt>
                      <c:pt idx="22">
                        <c:v>12000</c:v>
                      </c:pt>
                      <c:pt idx="23">
                        <c:v>12000</c:v>
                      </c:pt>
                      <c:pt idx="24">
                        <c:v>12300</c:v>
                      </c:pt>
                      <c:pt idx="25">
                        <c:v>12300</c:v>
                      </c:pt>
                      <c:pt idx="26">
                        <c:v>12300</c:v>
                      </c:pt>
                      <c:pt idx="27">
                        <c:v>12300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1FE-4E7F-826A-EC70CE2CB8CA}"/>
                  </c:ext>
                </c:extLst>
              </c15:ser>
            </c15:filteredLineSeries>
          </c:ext>
        </c:extLst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49874394009486"/>
          <c:y val="0.15359658717011956"/>
          <c:w val="0.11815991231075704"/>
          <c:h val="0.57859538451065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6135983173336219"/>
          <c:h val="0.69193029348875323"/>
        </c:manualLayout>
      </c:layout>
      <c:lineChart>
        <c:grouping val="standard"/>
        <c:varyColors val="0"/>
        <c:ser>
          <c:idx val="10"/>
          <c:order val="0"/>
          <c:tx>
            <c:strRef>
              <c:f>'Chart HDPE duyệt'!$B$44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duyệt'!$C$44:$AD$44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'Chart HDPE duyệt'!$B$48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duyệt'!$C$48:$AD$48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'Chart HDPE duyệt'!$B$45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duyệt'!$C$45:$AD$45</c:f>
              <c:numCache>
                <c:formatCode>General</c:formatCode>
                <c:ptCount val="1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'Chart HDPE duyệt'!$B$46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duyệt'!$C$46:$AD$46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'Chart HDPE duyệt'!$B$47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duyệt'!$C$47:$AD$47</c:f>
              <c:numCache>
                <c:formatCode>_(* #,##0_);_(* \(#,##0\);_(* "-"??_);_(@_)</c:formatCode>
                <c:ptCount val="16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'Chart HDPE duyệt'!$B$49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46597889185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1797195009457697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2612043421026209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098234659788918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9500945781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layout>
                <c:manualLayout>
                  <c:x val="-1.623055253040754E-2"/>
                  <c:y val="-2.7193559438581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duyệt'!$C$49:$AD$49</c:f>
              <c:numCache>
                <c:formatCode>_(* #,##0_);_(* \(#,##0\);_(* "-"??_);_(@_)</c:formatCode>
                <c:ptCount val="16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'Chart HDPE duyệt'!$B$57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duyệt'!$C$57:$AD$57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'Chart HDPE duyệt'!$B$58</c:f>
              <c:strCache>
                <c:ptCount val="1"/>
                <c:pt idx="0">
                  <c:v>Vảy HD ép dương loại 2</c:v>
                </c:pt>
              </c:strCache>
            </c:strRef>
          </c:tx>
          <c:spPr>
            <a:ln w="44450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duyệt'!$C$58:$AD$58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8BC0-4E09-A124-AB9BF202502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45356</xdr:colOff>
      <xdr:row>43</xdr:row>
      <xdr:rowOff>136073</xdr:rowOff>
    </xdr:from>
    <xdr:to>
      <xdr:col>42</xdr:col>
      <xdr:colOff>244929</xdr:colOff>
      <xdr:row>80</xdr:row>
      <xdr:rowOff>152401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63500</xdr:rowOff>
    </xdr:from>
    <xdr:to>
      <xdr:col>42</xdr:col>
      <xdr:colOff>264567</xdr:colOff>
      <xdr:row>32</xdr:row>
      <xdr:rowOff>181610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C07F5-015D-047B-A7F4-BAAC224E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3500"/>
          <a:ext cx="12766130" cy="586486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0.92082</cdr:y>
    </cdr:from>
    <cdr:to>
      <cdr:x>0.05787</cdr:x>
      <cdr:y>0.97382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0" y="5361054"/>
          <a:ext cx="742831" cy="30858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128814</xdr:colOff>
      <xdr:row>43</xdr:row>
      <xdr:rowOff>81642</xdr:rowOff>
    </xdr:from>
    <xdr:to>
      <xdr:col>33</xdr:col>
      <xdr:colOff>47624</xdr:colOff>
      <xdr:row>73</xdr:row>
      <xdr:rowOff>152400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55562</xdr:rowOff>
    </xdr:from>
    <xdr:to>
      <xdr:col>32</xdr:col>
      <xdr:colOff>615539</xdr:colOff>
      <xdr:row>35</xdr:row>
      <xdr:rowOff>154596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F51CAC-5FF3-EEB3-7E1B-BBCEA183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55562"/>
          <a:ext cx="12839289" cy="5560034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0.00192</cdr:x>
      <cdr:y>0.93662</cdr:y>
    </cdr:from>
    <cdr:to>
      <cdr:x>0.0653</cdr:x>
      <cdr:y>0.97825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4685" y="5196024"/>
          <a:ext cx="814876" cy="2309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156026</xdr:colOff>
      <xdr:row>38</xdr:row>
      <xdr:rowOff>108857</xdr:rowOff>
    </xdr:from>
    <xdr:to>
      <xdr:col>31</xdr:col>
      <xdr:colOff>14111</xdr:colOff>
      <xdr:row>73</xdr:row>
      <xdr:rowOff>7055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42333</xdr:colOff>
      <xdr:row>0</xdr:row>
      <xdr:rowOff>49388</xdr:rowOff>
    </xdr:from>
    <xdr:to>
      <xdr:col>30</xdr:col>
      <xdr:colOff>526659</xdr:colOff>
      <xdr:row>33</xdr:row>
      <xdr:rowOff>139514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C36DA6-757A-1B09-643E-FA68474B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" y="49388"/>
          <a:ext cx="12753937" cy="6334293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0.00506</cdr:x>
      <cdr:y>0.83993</cdr:y>
    </cdr:from>
    <cdr:to>
      <cdr:x>0.06473</cdr:x>
      <cdr:y>0.90384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64472" y="5307310"/>
          <a:ext cx="760224" cy="40383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151566</xdr:colOff>
      <xdr:row>41</xdr:row>
      <xdr:rowOff>76200</xdr:rowOff>
    </xdr:from>
    <xdr:to>
      <xdr:col>30</xdr:col>
      <xdr:colOff>0</xdr:colOff>
      <xdr:row>71</xdr:row>
      <xdr:rowOff>7057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28222</xdr:rowOff>
    </xdr:from>
    <xdr:to>
      <xdr:col>29</xdr:col>
      <xdr:colOff>535088</xdr:colOff>
      <xdr:row>31</xdr:row>
      <xdr:rowOff>18478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775FE-960E-1236-61E0-5E672993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28222"/>
          <a:ext cx="11668755" cy="5444200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0.84809</cdr:y>
    </cdr:from>
    <cdr:to>
      <cdr:x>0.06724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6355" y="4608689"/>
          <a:ext cx="723411" cy="6448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28</xdr:col>
      <xdr:colOff>87923</xdr:colOff>
      <xdr:row>33</xdr:row>
      <xdr:rowOff>117230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0.01915</cdr:x>
      <cdr:y>0.89823</cdr:y>
    </cdr:from>
    <cdr:to>
      <cdr:x>0.06257</cdr:x>
      <cdr:y>0.9477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343875" y="5949460"/>
          <a:ext cx="779585" cy="3276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198965</xdr:colOff>
      <xdr:row>4</xdr:row>
      <xdr:rowOff>160867</xdr:rowOff>
    </xdr:from>
    <xdr:to>
      <xdr:col>11</xdr:col>
      <xdr:colOff>552450</xdr:colOff>
      <xdr:row>60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814FAB8-D87B-4BF8-85ED-A88BE55F8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0.00844</cdr:x>
      <cdr:y>0.8649</cdr:y>
    </cdr:from>
    <cdr:to>
      <cdr:x>0.05186</cdr:x>
      <cdr:y>0.91437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50190" y="8512746"/>
          <a:ext cx="772467" cy="48690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0.16455</cdr:x>
      <cdr:y>0.43133</cdr:y>
    </cdr:from>
    <cdr:to>
      <cdr:x>0.23538</cdr:x>
      <cdr:y>0.48293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998E1EA-E79F-7AE0-7203-1506D5441AEE}"/>
            </a:ext>
          </a:extLst>
        </cdr:cNvPr>
        <cdr:cNvSpPr txBox="1"/>
      </cdr:nvSpPr>
      <cdr:spPr>
        <a:xfrm xmlns:a="http://schemas.openxmlformats.org/drawingml/2006/main">
          <a:off x="3425539" y="4867126"/>
          <a:ext cx="1474497" cy="582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7.823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~ 179% vs B0</a:t>
          </a:r>
        </a:p>
      </cdr:txBody>
    </cdr:sp>
  </cdr:relSizeAnchor>
  <cdr:relSizeAnchor xmlns:cdr="http://schemas.openxmlformats.org/drawingml/2006/chartDrawing">
    <cdr:from>
      <cdr:x>0.25136</cdr:x>
      <cdr:y>0.48622</cdr:y>
    </cdr:from>
    <cdr:to>
      <cdr:x>0.32096</cdr:x>
      <cdr:y>0.57013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41FBE70-27A1-A4D6-FDC5-486139AF9206}"/>
            </a:ext>
          </a:extLst>
        </cdr:cNvPr>
        <cdr:cNvSpPr txBox="1"/>
      </cdr:nvSpPr>
      <cdr:spPr>
        <a:xfrm xmlns:a="http://schemas.openxmlformats.org/drawingml/2006/main">
          <a:off x="5232695" y="5486471"/>
          <a:ext cx="1448892" cy="946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6.920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174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0.34498</cdr:x>
      <cdr:y>0.41499</cdr:y>
    </cdr:from>
    <cdr:to>
      <cdr:x>0.41263</cdr:x>
      <cdr:y>0.47405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FC663E-D8FB-5A27-E763-F6E8A680AC87}"/>
            </a:ext>
          </a:extLst>
        </cdr:cNvPr>
        <cdr:cNvSpPr txBox="1"/>
      </cdr:nvSpPr>
      <cdr:spPr>
        <a:xfrm xmlns:a="http://schemas.openxmlformats.org/drawingml/2006/main">
          <a:off x="7181627" y="4682711"/>
          <a:ext cx="1408298" cy="666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6.370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158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0.43475</cdr:x>
      <cdr:y>0.35755</cdr:y>
    </cdr:from>
    <cdr:to>
      <cdr:x>0.50421</cdr:x>
      <cdr:y>0.4224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9050403" y="4034627"/>
          <a:ext cx="1445978" cy="731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7.487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167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0.52285</cdr:x>
      <cdr:y>0.33159</cdr:y>
    </cdr:from>
    <cdr:to>
      <cdr:x>0.59112</cdr:x>
      <cdr:y>0.38516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10884423" y="3741690"/>
          <a:ext cx="1421205" cy="60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6.820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153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0.6155</cdr:x>
      <cdr:y>0.39446</cdr:y>
    </cdr:from>
    <cdr:to>
      <cdr:x>0.67857</cdr:x>
      <cdr:y>0.45309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C1A4CF1-7691-B903-14F0-9DC19C5FF456}"/>
            </a:ext>
          </a:extLst>
        </cdr:cNvPr>
        <cdr:cNvSpPr txBox="1"/>
      </cdr:nvSpPr>
      <cdr:spPr>
        <a:xfrm xmlns:a="http://schemas.openxmlformats.org/drawingml/2006/main">
          <a:off x="12813157" y="4451100"/>
          <a:ext cx="1312954" cy="661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 6.660đ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157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0.69497</cdr:x>
      <cdr:y>0.38703</cdr:y>
    </cdr:from>
    <cdr:to>
      <cdr:x>0.76814</cdr:x>
      <cdr:y>0.44834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4467493" y="4367227"/>
          <a:ext cx="1523211" cy="691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6.367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154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0.79773</cdr:x>
      <cdr:y>0.34081</cdr:y>
    </cdr:from>
    <cdr:to>
      <cdr:x>0.86067</cdr:x>
      <cdr:y>0.40757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6606720" y="3845724"/>
          <a:ext cx="1310248" cy="753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6.458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đ ~ 153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0.87268</cdr:x>
      <cdr:y>0.33175</cdr:y>
    </cdr:from>
    <cdr:to>
      <cdr:x>0.93576</cdr:x>
      <cdr:y>0.39337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A737A73-6080-7393-6D2B-E9A3A67EE377}"/>
            </a:ext>
          </a:extLst>
        </cdr:cNvPr>
        <cdr:cNvSpPr txBox="1"/>
      </cdr:nvSpPr>
      <cdr:spPr>
        <a:xfrm xmlns:a="http://schemas.openxmlformats.org/drawingml/2006/main">
          <a:off x="15525440" y="3704152"/>
          <a:ext cx="1122230" cy="687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2.139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 ~ 147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0.06988</cdr:x>
      <cdr:y>0.43677</cdr:y>
    </cdr:from>
    <cdr:to>
      <cdr:x>0.14652</cdr:x>
      <cdr:y>0.51385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744FF0F-E03D-249B-0F53-923C70B838B2}"/>
            </a:ext>
          </a:extLst>
        </cdr:cNvPr>
        <cdr:cNvSpPr txBox="1"/>
      </cdr:nvSpPr>
      <cdr:spPr>
        <a:xfrm xmlns:a="http://schemas.openxmlformats.org/drawingml/2006/main">
          <a:off x="1155050" y="4897966"/>
          <a:ext cx="1266787" cy="864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Bình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quân: 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8.264 đ </a:t>
          </a:r>
          <a:r>
            <a:rPr lang="en-US" sz="14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~ cao 88% vs B0</a:t>
          </a:r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0.06127</cdr:x>
      <cdr:y>0.30521</cdr:y>
    </cdr:from>
    <cdr:to>
      <cdr:x>0.06187</cdr:x>
      <cdr:y>0.68815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97E6FB6B-76B0-2B0C-ECC5-D49D021C4724}"/>
            </a:ext>
          </a:extLst>
        </cdr:cNvPr>
        <cdr:cNvCxnSpPr/>
      </cdr:nvCxnSpPr>
      <cdr:spPr>
        <a:xfrm xmlns:a="http://schemas.openxmlformats.org/drawingml/2006/main" flipH="1">
          <a:off x="1090083" y="3407833"/>
          <a:ext cx="10584" cy="4275667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0.15158</cdr:x>
      <cdr:y>0.27299</cdr:y>
    </cdr:from>
    <cdr:to>
      <cdr:x>0.15348</cdr:x>
      <cdr:y>0.60929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1258F5BC-E257-2C0B-1243-7BE606AB55F9}"/>
            </a:ext>
          </a:extLst>
        </cdr:cNvPr>
        <cdr:cNvCxnSpPr/>
      </cdr:nvCxnSpPr>
      <cdr:spPr>
        <a:xfrm xmlns:a="http://schemas.openxmlformats.org/drawingml/2006/main" flipH="1">
          <a:off x="2696634" y="3048000"/>
          <a:ext cx="33866" cy="3754967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0.24093</cdr:x>
      <cdr:y>0.37043</cdr:y>
    </cdr:from>
    <cdr:to>
      <cdr:x>0.24138</cdr:x>
      <cdr:y>0.69143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581AAF11-C2D1-4713-1C6C-16CC4D47D3D3}"/>
            </a:ext>
          </a:extLst>
        </cdr:cNvPr>
        <cdr:cNvCxnSpPr/>
      </cdr:nvCxnSpPr>
      <cdr:spPr>
        <a:xfrm xmlns:a="http://schemas.openxmlformats.org/drawingml/2006/main">
          <a:off x="5015540" y="4179913"/>
          <a:ext cx="9430" cy="362212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0.32957</cdr:x>
      <cdr:y>0.32114</cdr:y>
    </cdr:from>
    <cdr:to>
      <cdr:x>0.33076</cdr:x>
      <cdr:y>0.60095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63DE76DB-E18B-CF23-2877-9128E3C4F782}"/>
            </a:ext>
          </a:extLst>
        </cdr:cNvPr>
        <cdr:cNvCxnSpPr/>
      </cdr:nvCxnSpPr>
      <cdr:spPr>
        <a:xfrm xmlns:a="http://schemas.openxmlformats.org/drawingml/2006/main" flipH="1">
          <a:off x="5863167" y="3585634"/>
          <a:ext cx="21166" cy="312419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0.41939</cdr:x>
      <cdr:y>0.27564</cdr:y>
    </cdr:from>
    <cdr:to>
      <cdr:x>0.41987</cdr:x>
      <cdr:y>0.57536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9A0BC7AA-5A37-9C3F-E1A0-67FF93F214E1}"/>
            </a:ext>
          </a:extLst>
        </cdr:cNvPr>
        <cdr:cNvCxnSpPr/>
      </cdr:nvCxnSpPr>
      <cdr:spPr>
        <a:xfrm xmlns:a="http://schemas.openxmlformats.org/drawingml/2006/main" flipH="1">
          <a:off x="7461251" y="3077633"/>
          <a:ext cx="8465" cy="334645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0.5097</cdr:x>
      <cdr:y>0.21403</cdr:y>
    </cdr:from>
    <cdr:to>
      <cdr:x>0.51017</cdr:x>
      <cdr:y>0.51374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05C0AA68-CF79-A713-67B5-E4DFA96722D9}"/>
            </a:ext>
          </a:extLst>
        </cdr:cNvPr>
        <cdr:cNvCxnSpPr/>
      </cdr:nvCxnSpPr>
      <cdr:spPr>
        <a:xfrm xmlns:a="http://schemas.openxmlformats.org/drawingml/2006/main" flipH="1">
          <a:off x="9067800" y="2389717"/>
          <a:ext cx="8465" cy="334645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0.59726</cdr:x>
      <cdr:y>0.26047</cdr:y>
    </cdr:from>
    <cdr:to>
      <cdr:x>0.59762</cdr:x>
      <cdr:y>0.54028</cdr:y>
    </cdr:to>
    <cdr:cxnSp macro="">
      <cdr:nvCxnSpPr>
        <cdr:cNvPr id="29" name="Straight Connector 28">
          <a:extLst xmlns:a="http://schemas.openxmlformats.org/drawingml/2006/main">
            <a:ext uri="{FF2B5EF4-FFF2-40B4-BE49-F238E27FC236}">
              <a16:creationId xmlns:a16="http://schemas.microsoft.com/office/drawing/2014/main" id="{74F5B120-F19F-E263-2A88-F58B65EAD036}"/>
            </a:ext>
          </a:extLst>
        </cdr:cNvPr>
        <cdr:cNvCxnSpPr/>
      </cdr:nvCxnSpPr>
      <cdr:spPr>
        <a:xfrm xmlns:a="http://schemas.openxmlformats.org/drawingml/2006/main" flipH="1">
          <a:off x="10625668" y="2908300"/>
          <a:ext cx="6347" cy="31242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0.68757</cdr:x>
      <cdr:y>0.27564</cdr:y>
    </cdr:from>
    <cdr:to>
      <cdr:x>0.68792</cdr:x>
      <cdr:y>0.55545</cdr:y>
    </cdr:to>
    <cdr:cxnSp macro="">
      <cdr:nvCxnSpPr>
        <cdr:cNvPr id="31" name="Straight Connector 30">
          <a:extLst xmlns:a="http://schemas.openxmlformats.org/drawingml/2006/main">
            <a:ext uri="{FF2B5EF4-FFF2-40B4-BE49-F238E27FC236}">
              <a16:creationId xmlns:a16="http://schemas.microsoft.com/office/drawing/2014/main" id="{847BA378-9ADD-27AB-8031-A7778E06FFD2}"/>
            </a:ext>
          </a:extLst>
        </cdr:cNvPr>
        <cdr:cNvCxnSpPr/>
      </cdr:nvCxnSpPr>
      <cdr:spPr>
        <a:xfrm xmlns:a="http://schemas.openxmlformats.org/drawingml/2006/main" flipH="1">
          <a:off x="12232217" y="3077634"/>
          <a:ext cx="6347" cy="31242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0.77561</cdr:x>
      <cdr:y>0.26521</cdr:y>
    </cdr:from>
    <cdr:to>
      <cdr:x>0.77597</cdr:x>
      <cdr:y>0.54502</cdr:y>
    </cdr:to>
    <cdr:cxnSp macro="">
      <cdr:nvCxnSpPr>
        <cdr:cNvPr id="32" name="Straight Connector 31">
          <a:extLst xmlns:a="http://schemas.openxmlformats.org/drawingml/2006/main">
            <a:ext uri="{FF2B5EF4-FFF2-40B4-BE49-F238E27FC236}">
              <a16:creationId xmlns:a16="http://schemas.microsoft.com/office/drawing/2014/main" id="{52727FD0-28BE-A806-840D-A88618075213}"/>
            </a:ext>
          </a:extLst>
        </cdr:cNvPr>
        <cdr:cNvCxnSpPr/>
      </cdr:nvCxnSpPr>
      <cdr:spPr>
        <a:xfrm xmlns:a="http://schemas.openxmlformats.org/drawingml/2006/main" flipH="1">
          <a:off x="16146196" y="2992616"/>
          <a:ext cx="7494" cy="315736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0.86544</cdr:x>
      <cdr:y>0.18275</cdr:y>
    </cdr:from>
    <cdr:to>
      <cdr:x>0.86579</cdr:x>
      <cdr:y>0.46256</cdr:y>
    </cdr:to>
    <cdr:cxnSp macro="">
      <cdr:nvCxnSpPr>
        <cdr:cNvPr id="33" name="Straight Connector 32">
          <a:extLst xmlns:a="http://schemas.openxmlformats.org/drawingml/2006/main">
            <a:ext uri="{FF2B5EF4-FFF2-40B4-BE49-F238E27FC236}">
              <a16:creationId xmlns:a16="http://schemas.microsoft.com/office/drawing/2014/main" id="{8BC6D658-CCE8-3FEA-DB39-8C3274B57A5C}"/>
            </a:ext>
          </a:extLst>
        </cdr:cNvPr>
        <cdr:cNvCxnSpPr/>
      </cdr:nvCxnSpPr>
      <cdr:spPr>
        <a:xfrm xmlns:a="http://schemas.openxmlformats.org/drawingml/2006/main" flipH="1">
          <a:off x="18016225" y="2062142"/>
          <a:ext cx="7286" cy="315736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49631</xdr:rowOff>
    </xdr:from>
    <xdr:to>
      <xdr:col>20</xdr:col>
      <xdr:colOff>462643</xdr:colOff>
      <xdr:row>44</xdr:row>
      <xdr:rowOff>102577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2585AD6-4820-43C0-AFC4-096186C0F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1427093</xdr:colOff>
      <xdr:row>23</xdr:row>
      <xdr:rowOff>150811</xdr:rowOff>
    </xdr:from>
    <xdr:to>
      <xdr:col>3</xdr:col>
      <xdr:colOff>363467</xdr:colOff>
      <xdr:row>26</xdr:row>
      <xdr:rowOff>39075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DC17F20A-D3C4-6B12-822E-658EED619D24}"/>
            </a:ext>
          </a:extLst>
        </xdr:cNvPr>
        <xdr:cNvSpPr txBox="1"/>
      </xdr:nvSpPr>
      <xdr:spPr>
        <a:xfrm>
          <a:off x="2098379" y="4795382"/>
          <a:ext cx="1095374" cy="486979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200" kern="1200">
              <a:latin typeface="Times New Roman" panose="02020603050405020304" pitchFamily="18" charset="0"/>
              <a:cs typeface="Times New Roman" panose="02020603050405020304" pitchFamily="18" charset="0"/>
            </a:rPr>
            <a:t>4.484</a:t>
          </a:r>
          <a:r>
            <a:rPr lang="en-US" sz="12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đ ~ cao 45</a:t>
          </a:r>
          <a:r>
            <a:rPr lang="en-US" sz="12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xdr:txBody>
    </xdr:sp>
    <xdr:clientData/>
  </xdr:twoCellAnchor>
  <xdr:twoCellAnchor>
    <xdr:from>
      <xdr:col>6</xdr:col>
      <xdr:colOff>72820</xdr:colOff>
      <xdr:row>21</xdr:row>
      <xdr:rowOff>20311</xdr:rowOff>
    </xdr:from>
    <xdr:to>
      <xdr:col>7</xdr:col>
      <xdr:colOff>551351</xdr:colOff>
      <xdr:row>23</xdr:row>
      <xdr:rowOff>116009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2A1ECECD-B761-46F5-A4D8-B205F507F1AA}"/>
            </a:ext>
          </a:extLst>
        </xdr:cNvPr>
        <xdr:cNvSpPr txBox="1"/>
      </xdr:nvSpPr>
      <xdr:spPr>
        <a:xfrm>
          <a:off x="4556897" y="4182003"/>
          <a:ext cx="1035377" cy="48646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3.901 đ ~ 136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 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vs B0</a:t>
          </a:r>
        </a:p>
      </xdr:txBody>
    </xdr:sp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0.05352</cdr:y>
    </cdr:from>
    <cdr:to>
      <cdr:x>0.10826</cdr:x>
      <cdr:y>0.11096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404811"/>
          <a:ext cx="1395759" cy="434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0.89718</cdr:y>
    </cdr:from>
    <cdr:to>
      <cdr:x>0.05336</cdr:x>
      <cdr:y>0.94524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6785716"/>
          <a:ext cx="687917" cy="3634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0.25706</cdr:x>
      <cdr:y>0.5393</cdr:y>
    </cdr:from>
    <cdr:to>
      <cdr:x>0.32798</cdr:x>
      <cdr:y>0.58852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A1ECECD-B761-46F5-A4D8-B205F507F1AA}"/>
            </a:ext>
          </a:extLst>
        </cdr:cNvPr>
        <cdr:cNvSpPr txBox="1"/>
      </cdr:nvSpPr>
      <cdr:spPr>
        <a:xfrm xmlns:a="http://schemas.openxmlformats.org/drawingml/2006/main">
          <a:off x="3335938" y="4454159"/>
          <a:ext cx="920331" cy="406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3.841 đ ~ 142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vs B0</a:t>
          </a:r>
          <a:endParaRPr 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0.43065</cdr:x>
      <cdr:y>0.39515</cdr:y>
    </cdr:from>
    <cdr:to>
      <cdr:x>0.52466</cdr:x>
      <cdr:y>0.44957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4C7D4F8-5D15-8AB8-194F-4F0410569E1C}"/>
            </a:ext>
          </a:extLst>
        </cdr:cNvPr>
        <cdr:cNvSpPr txBox="1"/>
      </cdr:nvSpPr>
      <cdr:spPr>
        <a:xfrm xmlns:a="http://schemas.openxmlformats.org/drawingml/2006/main">
          <a:off x="5588532" y="3263614"/>
          <a:ext cx="1219970" cy="449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4.480 đ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140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0.52487</cdr:x>
      <cdr:y>0.34954</cdr:y>
    </cdr:from>
    <cdr:to>
      <cdr:x>0.59337</cdr:x>
      <cdr:y>0.39904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2A248B6-697A-CB7A-5531-D8E4681A3338}"/>
            </a:ext>
          </a:extLst>
        </cdr:cNvPr>
        <cdr:cNvSpPr txBox="1"/>
      </cdr:nvSpPr>
      <cdr:spPr>
        <a:xfrm xmlns:a="http://schemas.openxmlformats.org/drawingml/2006/main">
          <a:off x="6811244" y="2886879"/>
          <a:ext cx="888926" cy="4088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3.810 đ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130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 vs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B0</a:t>
          </a:r>
          <a:endParaRPr 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0.61312</cdr:x>
      <cdr:y>0.43482</cdr:y>
    </cdr:from>
    <cdr:to>
      <cdr:x>0.68222</cdr:x>
      <cdr:y>0.48934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18EA7D8-FD28-A3B5-B1D1-79C0653F9BBC}"/>
            </a:ext>
          </a:extLst>
        </cdr:cNvPr>
        <cdr:cNvSpPr txBox="1"/>
      </cdr:nvSpPr>
      <cdr:spPr>
        <a:xfrm xmlns:a="http://schemas.openxmlformats.org/drawingml/2006/main">
          <a:off x="8014718" y="3667692"/>
          <a:ext cx="903270" cy="4598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3.927 đ ~ 124</a:t>
          </a:r>
          <a:r>
            <a:rPr lang="en-US" sz="1100" kern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0.70211</cdr:x>
      <cdr:y>0.3797</cdr:y>
    </cdr:from>
    <cdr:to>
      <cdr:x>0.78147</cdr:x>
      <cdr:y>0.43657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9177880" y="3202734"/>
          <a:ext cx="1037388" cy="4796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4.739 đ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140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 vs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B0</a:t>
          </a:r>
          <a:endParaRPr 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0.79125</cdr:x>
      <cdr:y>0.35203</cdr:y>
    </cdr:from>
    <cdr:to>
      <cdr:x>0.86763</cdr:x>
      <cdr:y>0.41023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10268102" y="2907435"/>
          <a:ext cx="991185" cy="480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4.808 đ ~ 139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 vs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B0</a:t>
          </a:r>
          <a:endParaRPr 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0.87</cdr:x>
      <cdr:y>0.29381</cdr:y>
    </cdr:from>
    <cdr:to>
      <cdr:x>0.95416</cdr:x>
      <cdr:y>0.34807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1257F19-6AE4-B989-D693-6A5B29A03DE8}"/>
            </a:ext>
          </a:extLst>
        </cdr:cNvPr>
        <cdr:cNvSpPr txBox="1"/>
      </cdr:nvSpPr>
      <cdr:spPr>
        <a:xfrm xmlns:a="http://schemas.openxmlformats.org/drawingml/2006/main">
          <a:off x="11290052" y="2426646"/>
          <a:ext cx="1092146" cy="4481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4.464 đ ~ 133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% vs</a:t>
          </a:r>
          <a:r>
            <a:rPr lang="en-US" sz="11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B0</a:t>
          </a:r>
          <a:endParaRPr 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0.06744</cdr:x>
      <cdr:y>0.49453</cdr:y>
    </cdr:from>
    <cdr:to>
      <cdr:x>0.15466</cdr:x>
      <cdr:y>0.57164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0F492208-562A-D9BA-A035-773DF2C37A0B}"/>
            </a:ext>
          </a:extLst>
        </cdr:cNvPr>
        <cdr:cNvSpPr txBox="1"/>
      </cdr:nvSpPr>
      <cdr:spPr>
        <a:xfrm xmlns:a="http://schemas.openxmlformats.org/drawingml/2006/main">
          <a:off x="881520" y="4171319"/>
          <a:ext cx="1140133" cy="650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kern="1200">
              <a:latin typeface="Times New Roman" panose="02020603050405020304" pitchFamily="18" charset="0"/>
              <a:cs typeface="Times New Roman" panose="02020603050405020304" pitchFamily="18" charset="0"/>
            </a:rPr>
            <a:t>Bình</a:t>
          </a:r>
          <a:r>
            <a:rPr lang="en-US" sz="12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quân: </a:t>
          </a:r>
          <a:r>
            <a:rPr lang="en-US" sz="1200" kern="1200">
              <a:latin typeface="Times New Roman" panose="02020603050405020304" pitchFamily="18" charset="0"/>
              <a:cs typeface="Times New Roman" panose="02020603050405020304" pitchFamily="18" charset="0"/>
            </a:rPr>
            <a:t>5.095 đ</a:t>
          </a:r>
          <a:r>
            <a:rPr lang="en-US" sz="12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cao 54% vs B0</a:t>
          </a:r>
          <a:endParaRPr lang="en-US" sz="12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0.06665</cdr:x>
      <cdr:y>0.42336</cdr:y>
    </cdr:from>
    <cdr:to>
      <cdr:x>0.06734</cdr:x>
      <cdr:y>0.69039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0B861F9-1791-BC7B-8B14-E4191EF9DF7D}"/>
            </a:ext>
          </a:extLst>
        </cdr:cNvPr>
        <cdr:cNvCxnSpPr/>
      </cdr:nvCxnSpPr>
      <cdr:spPr>
        <a:xfrm xmlns:a="http://schemas.openxmlformats.org/drawingml/2006/main">
          <a:off x="879929" y="3595688"/>
          <a:ext cx="9071" cy="2267858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0.15667</cdr:x>
      <cdr:y>0.39132</cdr:y>
    </cdr:from>
    <cdr:to>
      <cdr:x>0.15667</cdr:x>
      <cdr:y>0.59746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E7573EFE-D40B-9036-249D-D239289D388D}"/>
            </a:ext>
          </a:extLst>
        </cdr:cNvPr>
        <cdr:cNvCxnSpPr/>
      </cdr:nvCxnSpPr>
      <cdr:spPr>
        <a:xfrm xmlns:a="http://schemas.openxmlformats.org/drawingml/2006/main" flipH="1">
          <a:off x="2068285" y="3323545"/>
          <a:ext cx="1" cy="1750786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0.24572</cdr:x>
      <cdr:y>0.51356</cdr:y>
    </cdr:from>
    <cdr:to>
      <cdr:x>0.24572</cdr:x>
      <cdr:y>0.66499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9C0D3ABD-6E7E-289F-A800-7757F2491FC6}"/>
            </a:ext>
          </a:extLst>
        </cdr:cNvPr>
        <cdr:cNvCxnSpPr/>
      </cdr:nvCxnSpPr>
      <cdr:spPr>
        <a:xfrm xmlns:a="http://schemas.openxmlformats.org/drawingml/2006/main">
          <a:off x="3212034" y="4331869"/>
          <a:ext cx="0" cy="1277286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0.33394</cdr:x>
      <cdr:y>0.42147</cdr:y>
    </cdr:from>
    <cdr:to>
      <cdr:x>0.33504</cdr:x>
      <cdr:y>0.5996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FD01D52F-BF69-ECEC-5B23-5D6EA8872742}"/>
            </a:ext>
          </a:extLst>
        </cdr:cNvPr>
        <cdr:cNvCxnSpPr/>
      </cdr:nvCxnSpPr>
      <cdr:spPr>
        <a:xfrm xmlns:a="http://schemas.openxmlformats.org/drawingml/2006/main" flipH="1">
          <a:off x="4408714" y="3579586"/>
          <a:ext cx="14515" cy="1512887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0.51375</cdr:x>
      <cdr:y>0.33826</cdr:y>
    </cdr:from>
    <cdr:to>
      <cdr:x>0.51397</cdr:x>
      <cdr:y>0.48638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A9B5F80F-FDE2-2EB7-5900-0EB7986A8C99}"/>
            </a:ext>
          </a:extLst>
        </cdr:cNvPr>
        <cdr:cNvCxnSpPr/>
      </cdr:nvCxnSpPr>
      <cdr:spPr>
        <a:xfrm xmlns:a="http://schemas.openxmlformats.org/drawingml/2006/main">
          <a:off x="6715649" y="2853227"/>
          <a:ext cx="2930" cy="1249362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0.42255</cdr:x>
      <cdr:y>0.37268</cdr:y>
    </cdr:from>
    <cdr:to>
      <cdr:x>0.42255</cdr:x>
      <cdr:y>0.57076</cdr:y>
    </cdr:to>
    <cdr:cxnSp macro="">
      <cdr:nvCxnSpPr>
        <cdr:cNvPr id="22" name="Straight Connector 21">
          <a:extLst xmlns:a="http://schemas.openxmlformats.org/drawingml/2006/main">
            <a:ext uri="{FF2B5EF4-FFF2-40B4-BE49-F238E27FC236}">
              <a16:creationId xmlns:a16="http://schemas.microsoft.com/office/drawing/2014/main" id="{A9B5F80F-FDE2-2EB7-5900-0EB7986A8C99}"/>
            </a:ext>
          </a:extLst>
        </cdr:cNvPr>
        <cdr:cNvCxnSpPr/>
      </cdr:nvCxnSpPr>
      <cdr:spPr>
        <a:xfrm xmlns:a="http://schemas.openxmlformats.org/drawingml/2006/main">
          <a:off x="5523598" y="3143512"/>
          <a:ext cx="0" cy="1670818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0.60167</cdr:x>
      <cdr:y>0.39204</cdr:y>
    </cdr:from>
    <cdr:to>
      <cdr:x>0.6022</cdr:x>
      <cdr:y>0.54367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D48F50F3-AE8C-397F-E96F-260DC8F4B8D1}"/>
            </a:ext>
          </a:extLst>
        </cdr:cNvPr>
        <cdr:cNvCxnSpPr/>
      </cdr:nvCxnSpPr>
      <cdr:spPr>
        <a:xfrm xmlns:a="http://schemas.openxmlformats.org/drawingml/2006/main" flipH="1">
          <a:off x="7864929" y="3306836"/>
          <a:ext cx="6987" cy="1279033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0.69209</cdr:x>
      <cdr:y>0.33719</cdr:y>
    </cdr:from>
    <cdr:to>
      <cdr:x>0.69331</cdr:x>
      <cdr:y>0.53872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A20BC67B-9EBA-762A-F680-812FFACD254D}"/>
            </a:ext>
          </a:extLst>
        </cdr:cNvPr>
        <cdr:cNvCxnSpPr/>
      </cdr:nvCxnSpPr>
      <cdr:spPr>
        <a:xfrm xmlns:a="http://schemas.openxmlformats.org/drawingml/2006/main">
          <a:off x="9047006" y="2844155"/>
          <a:ext cx="15893" cy="169991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0.78092</cdr:x>
      <cdr:y>0.28234</cdr:y>
    </cdr:from>
    <cdr:to>
      <cdr:x>0.78279</cdr:x>
      <cdr:y>0.50388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627D49D5-3878-15C8-C6B0-0C1B41BE1F38}"/>
            </a:ext>
          </a:extLst>
        </cdr:cNvPr>
        <cdr:cNvCxnSpPr/>
      </cdr:nvCxnSpPr>
      <cdr:spPr>
        <a:xfrm xmlns:a="http://schemas.openxmlformats.org/drawingml/2006/main">
          <a:off x="10208131" y="2381523"/>
          <a:ext cx="24440" cy="1868704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0.87114</cdr:x>
      <cdr:y>0.23072</cdr:y>
    </cdr:from>
    <cdr:to>
      <cdr:x>0.87197</cdr:x>
      <cdr:y>0.43618</cdr:y>
    </cdr:to>
    <cdr:cxnSp macro="">
      <cdr:nvCxnSpPr>
        <cdr:cNvPr id="29" name="Straight Connector 28">
          <a:extLst xmlns:a="http://schemas.openxmlformats.org/drawingml/2006/main">
            <a:ext uri="{FF2B5EF4-FFF2-40B4-BE49-F238E27FC236}">
              <a16:creationId xmlns:a16="http://schemas.microsoft.com/office/drawing/2014/main" id="{D7ABA878-7BF9-1705-8092-5A07BAED8375}"/>
            </a:ext>
          </a:extLst>
        </cdr:cNvPr>
        <cdr:cNvCxnSpPr/>
      </cdr:nvCxnSpPr>
      <cdr:spPr>
        <a:xfrm xmlns:a="http://schemas.openxmlformats.org/drawingml/2006/main">
          <a:off x="11387434" y="1946084"/>
          <a:ext cx="10896" cy="1733071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</xdr:colOff>
      <xdr:row>2</xdr:row>
      <xdr:rowOff>90717</xdr:rowOff>
    </xdr:from>
    <xdr:to>
      <xdr:col>20</xdr:col>
      <xdr:colOff>507071</xdr:colOff>
      <xdr:row>42</xdr:row>
      <xdr:rowOff>172359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F745390-63AD-47A9-923A-89C9F36E8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1543537</xdr:colOff>
      <xdr:row>18</xdr:row>
      <xdr:rowOff>39076</xdr:rowOff>
    </xdr:from>
    <xdr:to>
      <xdr:col>3</xdr:col>
      <xdr:colOff>301105</xdr:colOff>
      <xdr:row>19</xdr:row>
      <xdr:rowOff>182578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C49C5A27-878A-480E-99A5-F26917BF66F7}"/>
            </a:ext>
          </a:extLst>
        </xdr:cNvPr>
        <xdr:cNvSpPr txBox="1"/>
      </xdr:nvSpPr>
      <xdr:spPr>
        <a:xfrm>
          <a:off x="2210287" y="3639526"/>
          <a:ext cx="910218" cy="34035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>
    <xdr:from>
      <xdr:col>4</xdr:col>
      <xdr:colOff>474783</xdr:colOff>
      <xdr:row>19</xdr:row>
      <xdr:rowOff>181706</xdr:rowOff>
    </xdr:from>
    <xdr:to>
      <xdr:col>6</xdr:col>
      <xdr:colOff>267889</xdr:colOff>
      <xdr:row>21</xdr:row>
      <xdr:rowOff>129824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14954993-1185-4EE0-88C8-05A9571281CB}"/>
            </a:ext>
          </a:extLst>
        </xdr:cNvPr>
        <xdr:cNvSpPr txBox="1"/>
      </xdr:nvSpPr>
      <xdr:spPr>
        <a:xfrm>
          <a:off x="3852983" y="3979006"/>
          <a:ext cx="910706" cy="34181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</cdr:x>
      <cdr:y>0.89823</cdr:y>
    </cdr:from>
    <cdr:to>
      <cdr:x>0.05383</cdr:x>
      <cdr:y>0.94831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0" y="5984563"/>
          <a:ext cx="701701" cy="33368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0.30424</cdr:x>
      <cdr:y>0.54012</cdr:y>
    </cdr:from>
    <cdr:to>
      <cdr:x>0.35475</cdr:x>
      <cdr:y>0.59128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A1ECECD-B761-46F5-A4D8-B205F507F1AA}"/>
            </a:ext>
          </a:extLst>
        </cdr:cNvPr>
        <cdr:cNvSpPr txBox="1"/>
      </cdr:nvSpPr>
      <cdr:spPr>
        <a:xfrm xmlns:a="http://schemas.openxmlformats.org/drawingml/2006/main">
          <a:off x="5462954" y="3577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0.38912</cdr:x>
      <cdr:y>0.43392</cdr:y>
    </cdr:from>
    <cdr:to>
      <cdr:x>0.43962</cdr:x>
      <cdr:y>0.48509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4C7D4F8-5D15-8AB8-194F-4F0410569E1C}"/>
            </a:ext>
          </a:extLst>
        </cdr:cNvPr>
        <cdr:cNvSpPr txBox="1"/>
      </cdr:nvSpPr>
      <cdr:spPr>
        <a:xfrm xmlns:a="http://schemas.openxmlformats.org/drawingml/2006/main">
          <a:off x="6986954" y="2874108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0.47889</cdr:x>
      <cdr:y>0.4059</cdr:y>
    </cdr:from>
    <cdr:to>
      <cdr:x>0.52939</cdr:x>
      <cdr:y>0.45706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2A248B6-697A-CB7A-5531-D8E4681A3338}"/>
            </a:ext>
          </a:extLst>
        </cdr:cNvPr>
        <cdr:cNvSpPr txBox="1"/>
      </cdr:nvSpPr>
      <cdr:spPr>
        <a:xfrm xmlns:a="http://schemas.openxmlformats.org/drawingml/2006/main">
          <a:off x="859887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0.57193</cdr:x>
      <cdr:y>0.4059</cdr:y>
    </cdr:from>
    <cdr:to>
      <cdr:x>0.62243</cdr:x>
      <cdr:y>0.45706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18EA7D8-FD28-A3B5-B1D1-79C0653F9BBC}"/>
            </a:ext>
          </a:extLst>
        </cdr:cNvPr>
        <cdr:cNvSpPr txBox="1"/>
      </cdr:nvSpPr>
      <cdr:spPr>
        <a:xfrm xmlns:a="http://schemas.openxmlformats.org/drawingml/2006/main">
          <a:off x="1026941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0.87104</cdr:x>
      <cdr:y>0.26659</cdr:y>
    </cdr:from>
    <cdr:to>
      <cdr:x>0.95717</cdr:x>
      <cdr:y>0.33134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11377406" y="2149929"/>
          <a:ext cx="1125024" cy="522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2.500 đ ~ 119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% vs B0</a:t>
          </a:r>
        </a:p>
      </cdr:txBody>
    </cdr:sp>
  </cdr:relSizeAnchor>
  <cdr:relSizeAnchor xmlns:cdr="http://schemas.openxmlformats.org/drawingml/2006/chartDrawing">
    <cdr:from>
      <cdr:x>0.78146</cdr:x>
      <cdr:y>0.29581</cdr:y>
    </cdr:from>
    <cdr:to>
      <cdr:x>0.86341</cdr:x>
      <cdr:y>0.38806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19BA399-6021-E4A0-366E-54572088EE43}"/>
            </a:ext>
          </a:extLst>
        </cdr:cNvPr>
        <cdr:cNvSpPr txBox="1"/>
      </cdr:nvSpPr>
      <cdr:spPr>
        <a:xfrm xmlns:a="http://schemas.openxmlformats.org/drawingml/2006/main">
          <a:off x="10207404" y="2385548"/>
          <a:ext cx="1070425" cy="743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bình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quân: </a:t>
          </a:r>
          <a:r>
            <a:rPr lang="en-US" sz="1400" kern="1200">
              <a:latin typeface="Times New Roman" panose="02020603050405020304" pitchFamily="18" charset="0"/>
              <a:cs typeface="Times New Roman" panose="02020603050405020304" pitchFamily="18" charset="0"/>
            </a:rPr>
            <a:t>3.424 đ</a:t>
          </a:r>
          <a:r>
            <a:rPr lang="en-US" sz="140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~ 128% vs B0</a:t>
          </a:r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0.78077</cdr:x>
      <cdr:y>0.28796</cdr:y>
    </cdr:from>
    <cdr:to>
      <cdr:x>0.78147</cdr:x>
      <cdr:y>0.42295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8E79CEF-DC34-8F69-AC24-6CDD22FCFFF7}"/>
            </a:ext>
          </a:extLst>
        </cdr:cNvPr>
        <cdr:cNvCxnSpPr/>
      </cdr:nvCxnSpPr>
      <cdr:spPr>
        <a:xfrm xmlns:a="http://schemas.openxmlformats.org/drawingml/2006/main">
          <a:off x="10198380" y="2322284"/>
          <a:ext cx="9072" cy="1088572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0.86853</cdr:x>
      <cdr:y>0.23915</cdr:y>
    </cdr:from>
    <cdr:to>
      <cdr:x>0.86881</cdr:x>
      <cdr:y>0.36783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B9061958-E127-2ED7-49FF-9E8CF2BE95F9}"/>
            </a:ext>
          </a:extLst>
        </cdr:cNvPr>
        <cdr:cNvCxnSpPr/>
      </cdr:nvCxnSpPr>
      <cdr:spPr>
        <a:xfrm xmlns:a="http://schemas.openxmlformats.org/drawingml/2006/main">
          <a:off x="11344729" y="1928585"/>
          <a:ext cx="3628" cy="1037771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14112</xdr:colOff>
      <xdr:row>0</xdr:row>
      <xdr:rowOff>0</xdr:rowOff>
    </xdr:from>
    <xdr:to>
      <xdr:col>18</xdr:col>
      <xdr:colOff>309563</xdr:colOff>
      <xdr:row>29</xdr:row>
      <xdr:rowOff>7936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9164C97-5DDE-9287-477F-65D4136B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35278</xdr:rowOff>
    </xdr:from>
    <xdr:to>
      <xdr:col>1</xdr:col>
      <xdr:colOff>2124471</xdr:colOff>
      <xdr:row>2</xdr:row>
      <xdr:rowOff>62109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39A00-8785-3EFD-D618-7E94F7B4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8"/>
          <a:ext cx="2731249" cy="3937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</xdr:colOff>
      <xdr:row>0</xdr:row>
      <xdr:rowOff>35280</xdr:rowOff>
    </xdr:from>
    <xdr:to>
      <xdr:col>23</xdr:col>
      <xdr:colOff>599721</xdr:colOff>
      <xdr:row>35</xdr:row>
      <xdr:rowOff>176388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dimension ref="A2:B9"/>
  <sheetViews>
    <sheetView workbookViewId="0">
      <selection activeCell="B8" sqref="B8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>
    <tabColor theme="9"/>
  </sheetPr>
  <dimension ref="A2:CX50"/>
  <sheetViews>
    <sheetView showGridLines="0" topLeftCell="A4" zoomScale="80" zoomScaleNormal="80" workbookViewId="0">
      <selection activeCell="AS75" sqref="AS75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39.1796875" style="52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99" width="11" bestFit="1" customWidth="1"/>
    <col min="100" max="102" width="9.26953125" bestFit="1" customWidth="1"/>
  </cols>
  <sheetData>
    <row r="2" spans="14:102" x14ac:dyDescent="0.35">
      <c r="BK2" s="52" t="s">
        <v>57</v>
      </c>
      <c r="BP2" s="52" t="s">
        <v>57</v>
      </c>
    </row>
    <row r="3" spans="14:102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 t="s">
        <v>266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 t="s">
        <v>414</v>
      </c>
      <c r="CV3" s="171">
        <v>2</v>
      </c>
      <c r="CW3" s="171">
        <v>3</v>
      </c>
      <c r="CX3" s="171">
        <v>4</v>
      </c>
    </row>
    <row r="4" spans="14:102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</row>
    <row r="5" spans="14:102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>AH36*CV4/1000</f>
        <v>21042</v>
      </c>
      <c r="CW5" s="55">
        <f>AI36*CW4/1000</f>
        <v>20904.2</v>
      </c>
      <c r="CX5" s="55">
        <f>AJ36*CX4/1000</f>
        <v>20622.599999999999</v>
      </c>
    </row>
    <row r="6" spans="14:102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</row>
    <row r="7" spans="14:102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1">BQ16*BQ4/1000</f>
        <v>13890</v>
      </c>
      <c r="BR7" s="55">
        <f t="shared" si="1"/>
        <v>13156.916666666668</v>
      </c>
      <c r="BS7" s="55">
        <f t="shared" si="1"/>
        <v>13156.916666666668</v>
      </c>
      <c r="BT7" s="55">
        <f t="shared" si="1"/>
        <v>13351.916666666666</v>
      </c>
      <c r="BU7" s="55">
        <f t="shared" si="1"/>
        <v>12220</v>
      </c>
      <c r="BV7" s="55">
        <f t="shared" si="1"/>
        <v>10918.46</v>
      </c>
      <c r="BW7" s="55">
        <f t="shared" si="1"/>
        <v>10776.375</v>
      </c>
      <c r="BX7" s="55">
        <f t="shared" si="1"/>
        <v>10641.855</v>
      </c>
      <c r="BY7" s="55">
        <f t="shared" si="1"/>
        <v>10970.966666666667</v>
      </c>
      <c r="BZ7" s="55">
        <f t="shared" si="1"/>
        <v>11668.766666666668</v>
      </c>
      <c r="CA7" s="55">
        <f t="shared" si="1"/>
        <v>11006.887500000001</v>
      </c>
      <c r="CB7" s="55">
        <f t="shared" si="1"/>
        <v>10599.596666666666</v>
      </c>
      <c r="CC7" s="55">
        <f t="shared" si="1"/>
        <v>10591.14</v>
      </c>
      <c r="CD7" s="55">
        <f t="shared" si="1"/>
        <v>10327.487999999999</v>
      </c>
      <c r="CE7" s="55">
        <f t="shared" ref="CE7:CJ7" si="2">CE16*CE4/1000</f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 t="shared" si="2"/>
        <v>11477.960999999999</v>
      </c>
      <c r="CJ7" s="55">
        <f t="shared" si="2"/>
        <v>12020.725</v>
      </c>
      <c r="CK7" s="55">
        <f t="shared" ref="CK7:CL7" si="3">CK16*CK4/1000</f>
        <v>12105.406999999999</v>
      </c>
      <c r="CL7" s="55">
        <f t="shared" si="3"/>
        <v>12732.633000000002</v>
      </c>
      <c r="CM7" s="55">
        <f t="shared" ref="CM7:CN7" si="4">CM16*CM4/1000</f>
        <v>14266</v>
      </c>
      <c r="CN7" s="55">
        <f t="shared" si="4"/>
        <v>14228.375</v>
      </c>
      <c r="CO7" s="55">
        <f t="shared" ref="CO7:CP7" si="5">CO16*CO4/1000</f>
        <v>14605.400000000001</v>
      </c>
      <c r="CP7" s="55">
        <f t="shared" si="5"/>
        <v>14560.322</v>
      </c>
      <c r="CQ7" s="55">
        <f t="shared" ref="CQ7:CR7" si="6">CQ16*CQ4/1000</f>
        <v>14797.16</v>
      </c>
      <c r="CR7" s="55">
        <f t="shared" si="6"/>
        <v>15512.555</v>
      </c>
      <c r="CS7" s="55">
        <f t="shared" ref="CS7:CT7" si="7">CS16*CS4/1000</f>
        <v>15843.184000000001</v>
      </c>
      <c r="CT7" s="55">
        <f t="shared" si="7"/>
        <v>15418.361999999997</v>
      </c>
      <c r="CU7" s="55">
        <f>CU16*CU4/1000</f>
        <v>14890.751999999999</v>
      </c>
      <c r="CV7" s="55">
        <f t="shared" ref="CV7:CW7" si="8">CV16*CV4/1000</f>
        <v>14909.760000000002</v>
      </c>
      <c r="CW7" s="55">
        <f t="shared" si="8"/>
        <v>15118.080000000002</v>
      </c>
      <c r="CX7" s="55">
        <f t="shared" ref="CX7" si="9">CX16*CX4/1000</f>
        <v>15461.857999999998</v>
      </c>
    </row>
    <row r="8" spans="14:102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17173.909501883449</v>
      </c>
      <c r="CW8" s="30">
        <v>17802.737101107992</v>
      </c>
      <c r="CX8" s="30">
        <v>18000</v>
      </c>
    </row>
    <row r="9" spans="14:102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0">BQ6</f>
        <v>18000</v>
      </c>
      <c r="BR9" s="56">
        <f t="shared" si="10"/>
        <v>18000</v>
      </c>
      <c r="BS9" s="56">
        <f t="shared" si="10"/>
        <v>16500</v>
      </c>
      <c r="BT9" s="56">
        <f t="shared" si="10"/>
        <v>16500</v>
      </c>
      <c r="BU9" s="56">
        <f t="shared" si="10"/>
        <v>16500</v>
      </c>
      <c r="BV9" s="56">
        <f t="shared" si="10"/>
        <v>15500</v>
      </c>
      <c r="BW9" s="56">
        <f t="shared" si="10"/>
        <v>14500</v>
      </c>
      <c r="BX9" s="56">
        <f t="shared" si="10"/>
        <v>14500</v>
      </c>
      <c r="BY9" s="56">
        <f t="shared" si="10"/>
        <v>15500</v>
      </c>
      <c r="BZ9" s="56">
        <f t="shared" si="10"/>
        <v>15500</v>
      </c>
      <c r="CA9" s="56">
        <f t="shared" si="10"/>
        <v>15500</v>
      </c>
      <c r="CB9" s="56">
        <f t="shared" si="10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1">CF6</f>
        <v>14500</v>
      </c>
      <c r="CG9" s="55">
        <f t="shared" si="11"/>
        <v>15000</v>
      </c>
      <c r="CH9" s="55">
        <f t="shared" si="11"/>
        <v>15000</v>
      </c>
      <c r="CI9" s="55">
        <f t="shared" si="11"/>
        <v>16500</v>
      </c>
      <c r="CJ9" s="55">
        <f t="shared" ref="CJ9:CK9" si="12">CJ6</f>
        <v>16500</v>
      </c>
      <c r="CK9" s="55">
        <f t="shared" si="12"/>
        <v>16500</v>
      </c>
      <c r="CL9" s="55">
        <f t="shared" ref="CL9:CM9" si="13">CL6</f>
        <v>17500</v>
      </c>
      <c r="CM9" s="55">
        <f t="shared" si="13"/>
        <v>17500</v>
      </c>
      <c r="CN9" s="55">
        <f t="shared" ref="CN9:CO9" si="14">CN6</f>
        <v>17500</v>
      </c>
      <c r="CO9" s="55">
        <f t="shared" si="14"/>
        <v>16500</v>
      </c>
      <c r="CP9" s="55">
        <f t="shared" ref="CP9:CQ9" si="15">CP6</f>
        <v>17000</v>
      </c>
      <c r="CQ9" s="55">
        <f t="shared" si="15"/>
        <v>17500</v>
      </c>
      <c r="CR9" s="55">
        <f t="shared" ref="CR9:CS9" si="16">CR6</f>
        <v>17400</v>
      </c>
      <c r="CS9" s="55">
        <f t="shared" si="16"/>
        <v>17700</v>
      </c>
      <c r="CT9" s="55">
        <f t="shared" ref="CT9" si="17">CT6</f>
        <v>17700</v>
      </c>
      <c r="CU9" s="55">
        <f>CU6</f>
        <v>16800</v>
      </c>
      <c r="CV9" s="55">
        <f>CV6</f>
        <v>16800</v>
      </c>
      <c r="CW9" s="55">
        <f>CW6</f>
        <v>17200</v>
      </c>
      <c r="CX9" s="55">
        <f>CX6</f>
        <v>18000</v>
      </c>
    </row>
    <row r="10" spans="14:102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18">BQ13/BQ6</f>
        <v>0.56905555555555554</v>
      </c>
      <c r="BR10" s="57">
        <f t="shared" si="18"/>
        <v>0.63336111111111115</v>
      </c>
      <c r="BS10" s="57">
        <f t="shared" si="18"/>
        <v>0.66960606060606065</v>
      </c>
      <c r="BT10" s="57">
        <f t="shared" si="18"/>
        <v>0.60939393939393938</v>
      </c>
      <c r="BU10" s="57">
        <f t="shared" si="18"/>
        <v>0.4812121212121212</v>
      </c>
      <c r="BV10" s="57">
        <f t="shared" si="18"/>
        <v>0.47444838709677423</v>
      </c>
      <c r="BW10" s="57">
        <f>BW13/BW6</f>
        <v>0.60344827586206895</v>
      </c>
      <c r="BX10" s="57">
        <f t="shared" si="18"/>
        <v>0.69866551724137937</v>
      </c>
      <c r="BY10" s="57">
        <f t="shared" si="18"/>
        <v>0.53065806451612907</v>
      </c>
      <c r="BZ10" s="57">
        <f t="shared" si="18"/>
        <v>0.58318064516129031</v>
      </c>
      <c r="CA10" s="57">
        <f t="shared" si="18"/>
        <v>0.46382774193548398</v>
      </c>
      <c r="CB10" s="57">
        <f t="shared" si="18"/>
        <v>0.54669259259259251</v>
      </c>
      <c r="CC10" s="57">
        <f t="shared" si="18"/>
        <v>0.62401076923076915</v>
      </c>
      <c r="CD10" s="57">
        <f t="shared" ref="CD10:CH10" si="19">CD13/CD6</f>
        <v>0.6834707692307691</v>
      </c>
      <c r="CE10" s="57">
        <f t="shared" si="19"/>
        <v>0.6505777777777777</v>
      </c>
      <c r="CF10" s="57">
        <f t="shared" si="19"/>
        <v>0.54471034482758618</v>
      </c>
      <c r="CG10" s="57">
        <f t="shared" si="19"/>
        <v>0.48380000000000001</v>
      </c>
      <c r="CH10" s="57">
        <f t="shared" si="19"/>
        <v>0.49580000000000002</v>
      </c>
      <c r="CI10" s="57">
        <f>CI13/CI6</f>
        <v>0.36456363636363631</v>
      </c>
      <c r="CJ10" s="57">
        <f t="shared" ref="CJ10:CK10" si="20">CJ13/CJ6</f>
        <v>0.38592424242424245</v>
      </c>
      <c r="CK10" s="57">
        <f t="shared" si="20"/>
        <v>0.3951878787878787</v>
      </c>
      <c r="CL10" s="57">
        <f t="shared" ref="CL10:CM10" si="21">CL13/CL6</f>
        <v>0.32620571428571421</v>
      </c>
      <c r="CM10" s="57">
        <f t="shared" si="21"/>
        <v>0.37128285714285719</v>
      </c>
      <c r="CN10" s="57">
        <f t="shared" ref="CN10:CO10" si="22">CN13/CN6</f>
        <v>0.37071428571428572</v>
      </c>
      <c r="CO10" s="57">
        <f t="shared" si="22"/>
        <v>0.47945454545454547</v>
      </c>
      <c r="CP10" s="57">
        <f t="shared" ref="CP10:CQ10" si="23">CP13/CP6</f>
        <v>0.37475882352941187</v>
      </c>
      <c r="CQ10" s="57">
        <f t="shared" si="23"/>
        <v>0.23602285714285723</v>
      </c>
      <c r="CR10" s="57">
        <f t="shared" ref="CR10:CS10" si="24">CR13/CR6</f>
        <v>0.20997844827586207</v>
      </c>
      <c r="CS10" s="57">
        <f t="shared" si="24"/>
        <v>0.20916610169491534</v>
      </c>
      <c r="CT10" s="57">
        <f t="shared" ref="CT10" si="25">CT13/CT6</f>
        <v>0.19308474576271178</v>
      </c>
      <c r="CU10" s="57">
        <f>CU13/CU6</f>
        <v>0.24643571428571423</v>
      </c>
      <c r="CV10" s="57">
        <f t="shared" ref="CV10:CW10" si="26">CV13/CV6</f>
        <v>0.2525</v>
      </c>
      <c r="CW10" s="57">
        <f t="shared" si="26"/>
        <v>0.2153604651162791</v>
      </c>
      <c r="CX10" s="57">
        <f t="shared" ref="CX10" si="27">CX13/CX6</f>
        <v>0.14569999999999991</v>
      </c>
    </row>
    <row r="11" spans="14:102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</row>
    <row r="12" spans="14:102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</row>
    <row r="13" spans="14:102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28">BQ5-BQ6</f>
        <v>10243</v>
      </c>
      <c r="BR13" s="56">
        <f t="shared" si="28"/>
        <v>11400.5</v>
      </c>
      <c r="BS13" s="56">
        <f t="shared" si="28"/>
        <v>11048.5</v>
      </c>
      <c r="BT13" s="56">
        <f t="shared" si="28"/>
        <v>10055</v>
      </c>
      <c r="BU13" s="56">
        <f t="shared" si="28"/>
        <v>7940</v>
      </c>
      <c r="BV13" s="56">
        <f t="shared" si="28"/>
        <v>7353.9500000000007</v>
      </c>
      <c r="BW13" s="56">
        <f t="shared" si="28"/>
        <v>8750</v>
      </c>
      <c r="BX13" s="56">
        <f t="shared" si="28"/>
        <v>10130.650000000001</v>
      </c>
      <c r="BY13" s="56">
        <f t="shared" si="28"/>
        <v>8225.2000000000007</v>
      </c>
      <c r="BZ13" s="56">
        <f t="shared" si="28"/>
        <v>9039.2999999999993</v>
      </c>
      <c r="CA13" s="56">
        <f t="shared" si="28"/>
        <v>7189.3300000000017</v>
      </c>
      <c r="CB13" s="56">
        <f t="shared" si="28"/>
        <v>7380.3499999999985</v>
      </c>
      <c r="CC13" s="56">
        <f t="shared" si="28"/>
        <v>8112.1399999999994</v>
      </c>
      <c r="CD13" s="55">
        <f t="shared" si="28"/>
        <v>8885.119999999999</v>
      </c>
      <c r="CE13" s="55">
        <f t="shared" si="28"/>
        <v>8782.7999999999993</v>
      </c>
      <c r="CF13" s="55">
        <f t="shared" ref="CF13:CG13" si="29">CF5-CF6</f>
        <v>7898.2999999999993</v>
      </c>
      <c r="CG13" s="55">
        <f t="shared" si="29"/>
        <v>7257</v>
      </c>
      <c r="CH13" s="55">
        <f t="shared" ref="CH13:CI13" si="30">CH5-CH6</f>
        <v>7437</v>
      </c>
      <c r="CI13" s="55">
        <f t="shared" si="30"/>
        <v>6015.2999999999993</v>
      </c>
      <c r="CJ13" s="55">
        <f t="shared" ref="CJ13:CK13" si="31">CJ5-CJ6</f>
        <v>6367.75</v>
      </c>
      <c r="CK13" s="55">
        <f t="shared" si="31"/>
        <v>6520.5999999999985</v>
      </c>
      <c r="CL13" s="55">
        <f t="shared" ref="CL13:CM13" si="32">CL5-CL6</f>
        <v>5708.5999999999985</v>
      </c>
      <c r="CM13" s="55">
        <f t="shared" si="32"/>
        <v>6497.4500000000007</v>
      </c>
      <c r="CN13" s="55">
        <f t="shared" ref="CN13:CO13" si="33">CN5-CN6</f>
        <v>6487.5</v>
      </c>
      <c r="CO13" s="55">
        <f t="shared" si="33"/>
        <v>7911</v>
      </c>
      <c r="CP13" s="55">
        <f t="shared" ref="CP13:CV13" si="34">CP5-CP6</f>
        <v>6370.9000000000015</v>
      </c>
      <c r="CQ13" s="55">
        <f t="shared" si="34"/>
        <v>4130.4000000000015</v>
      </c>
      <c r="CR13" s="55">
        <f t="shared" si="34"/>
        <v>3653.625</v>
      </c>
      <c r="CS13" s="55">
        <f t="shared" si="34"/>
        <v>3702.2400000000016</v>
      </c>
      <c r="CT13" s="55">
        <f t="shared" si="34"/>
        <v>3417.5999999999985</v>
      </c>
      <c r="CU13" s="55">
        <f t="shared" si="34"/>
        <v>4140.119999999999</v>
      </c>
      <c r="CV13" s="55">
        <f t="shared" si="34"/>
        <v>4242</v>
      </c>
      <c r="CW13" s="55">
        <f t="shared" ref="CW13:CX13" si="35">CW5-CW6</f>
        <v>3704.2000000000007</v>
      </c>
      <c r="CX13" s="55">
        <f t="shared" si="35"/>
        <v>2622.5999999999985</v>
      </c>
    </row>
    <row r="14" spans="14:102" ht="14.5" customHeight="1" x14ac:dyDescent="0.35">
      <c r="N14" s="382"/>
      <c r="O14" s="382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</row>
    <row r="15" spans="14:102" ht="14.5" customHeight="1" x14ac:dyDescent="0.35">
      <c r="N15" s="382"/>
      <c r="O15" s="382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36">CB5</f>
        <v>20880.349999999999</v>
      </c>
      <c r="CC15" s="63">
        <f t="shared" si="36"/>
        <v>21112.14</v>
      </c>
      <c r="CD15" s="63">
        <f t="shared" si="36"/>
        <v>21885.119999999999</v>
      </c>
      <c r="CE15" s="63">
        <f t="shared" si="36"/>
        <v>22282.799999999999</v>
      </c>
      <c r="CF15" s="63">
        <f t="shared" si="36"/>
        <v>22398.3</v>
      </c>
      <c r="CG15" s="63">
        <f t="shared" si="36"/>
        <v>22257</v>
      </c>
      <c r="CH15" s="63">
        <f t="shared" si="36"/>
        <v>22437</v>
      </c>
      <c r="CI15" s="63">
        <f t="shared" si="36"/>
        <v>22515.3</v>
      </c>
      <c r="CJ15" s="63">
        <f t="shared" ref="CJ15:CK15" si="37">CJ5</f>
        <v>22867.75</v>
      </c>
      <c r="CK15" s="63">
        <f t="shared" si="37"/>
        <v>23020.6</v>
      </c>
      <c r="CL15" s="63">
        <f t="shared" ref="CL15:CM15" si="38">CL5</f>
        <v>23208.6</v>
      </c>
      <c r="CM15" s="63">
        <f t="shared" si="38"/>
        <v>23997.45</v>
      </c>
      <c r="CN15" s="63">
        <f t="shared" ref="CN15:CO15" si="39">CN5</f>
        <v>23987.5</v>
      </c>
      <c r="CO15" s="63">
        <f t="shared" si="39"/>
        <v>24411</v>
      </c>
      <c r="CP15" s="63">
        <f t="shared" ref="CP15:CQ15" si="40">CP5</f>
        <v>23370.9</v>
      </c>
      <c r="CQ15" s="63">
        <f t="shared" si="40"/>
        <v>21630.400000000001</v>
      </c>
      <c r="CR15" s="63">
        <f t="shared" ref="CR15:CS15" si="41">CR5</f>
        <v>21053.625</v>
      </c>
      <c r="CS15" s="63">
        <f t="shared" si="41"/>
        <v>21402.240000000002</v>
      </c>
      <c r="CT15" s="63">
        <f t="shared" ref="CT15" si="42">CT5</f>
        <v>21117.599999999999</v>
      </c>
      <c r="CU15" s="63">
        <f>CU5</f>
        <v>20940.12</v>
      </c>
      <c r="CV15" s="63">
        <f t="shared" ref="CV15:CW15" si="43">CV5</f>
        <v>21042</v>
      </c>
      <c r="CW15" s="63">
        <f t="shared" si="43"/>
        <v>20904.2</v>
      </c>
      <c r="CX15" s="63">
        <f t="shared" ref="CX15" si="44">CX5</f>
        <v>20622.599999999999</v>
      </c>
    </row>
    <row r="16" spans="14:102" s="27" customFormat="1" ht="14.5" customHeight="1" x14ac:dyDescent="0.35">
      <c r="N16" s="382"/>
      <c r="O16" s="382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607.29999999999995</v>
      </c>
    </row>
    <row r="17" spans="8:102" x14ac:dyDescent="0.35">
      <c r="N17" s="382"/>
      <c r="O17" s="382"/>
      <c r="BI17" s="52" t="s">
        <v>292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</row>
    <row r="18" spans="8:102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</row>
    <row r="19" spans="8:102" ht="14.5" customHeight="1" x14ac:dyDescent="0.35">
      <c r="BK19" s="71"/>
    </row>
    <row r="20" spans="8:102" ht="14.5" customHeight="1" x14ac:dyDescent="0.35">
      <c r="BK20" s="71"/>
    </row>
    <row r="22" spans="8:102" x14ac:dyDescent="0.35">
      <c r="BK22" s="383"/>
    </row>
    <row r="23" spans="8:102" ht="14.5" customHeight="1" x14ac:dyDescent="0.35">
      <c r="BK23" s="383"/>
    </row>
    <row r="24" spans="8:102" ht="14.5" customHeight="1" x14ac:dyDescent="0.35">
      <c r="BK24" s="383"/>
    </row>
    <row r="25" spans="8:102" ht="14.5" customHeight="1" x14ac:dyDescent="0.35"/>
    <row r="28" spans="8:102" ht="15" x14ac:dyDescent="0.35">
      <c r="H28" s="8"/>
    </row>
    <row r="30" spans="8:102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</row>
    <row r="35" spans="1:86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</row>
    <row r="36" spans="1:86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810</v>
      </c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</row>
    <row r="45" spans="1:86" s="52" customFormat="1" hidden="1" x14ac:dyDescent="0.35">
      <c r="A45" s="146" t="s">
        <v>224</v>
      </c>
      <c r="CD45" s="55"/>
      <c r="CE45" s="55"/>
      <c r="CF45" s="55"/>
      <c r="CG45" s="55"/>
      <c r="CH45" s="55"/>
    </row>
    <row r="46" spans="1:86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BK22:BK24"/>
    <mergeCell ref="O14:O17"/>
  </mergeCells>
  <phoneticPr fontId="12" type="noConversion"/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>
    <pageSetUpPr fitToPage="1"/>
  </sheetPr>
  <dimension ref="A43:CM92"/>
  <sheetViews>
    <sheetView showGridLines="0" topLeftCell="AJ37" zoomScale="80" zoomScaleNormal="80" workbookViewId="0">
      <selection activeCell="BT63" sqref="BT6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230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384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384"/>
      <c r="AK55" s="1" t="s">
        <v>320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321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292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2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>
    <tabColor theme="9"/>
    <pageSetUpPr fitToPage="1"/>
  </sheetPr>
  <dimension ref="B3:BT75"/>
  <sheetViews>
    <sheetView showGridLines="0" zoomScale="80" zoomScaleNormal="8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</cols>
  <sheetData>
    <row r="3" spans="44:72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 t="s">
        <v>266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 t="s">
        <v>414</v>
      </c>
      <c r="BR3" s="215">
        <v>2</v>
      </c>
      <c r="BS3" s="215">
        <v>3</v>
      </c>
      <c r="BT3" s="215">
        <v>4</v>
      </c>
    </row>
    <row r="4" spans="44:72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'01.Chai B1- Tháng'!CQ4</f>
        <v>24580</v>
      </c>
      <c r="BN4" s="55">
        <f>'01.Chai B1- Tháng'!CR4</f>
        <v>24410</v>
      </c>
      <c r="BO4" s="55">
        <f>'01.Chai B1- Tháng'!CS4</f>
        <v>25120</v>
      </c>
      <c r="BP4" s="55">
        <f>'01.Chai B1- Tháng'!CT4</f>
        <v>25140</v>
      </c>
      <c r="BQ4" s="55">
        <f>'01.Chai B1- Tháng'!CU4</f>
        <v>25290</v>
      </c>
      <c r="BR4" s="55">
        <f>'01.Chai B1- Tháng'!CV4</f>
        <v>25050</v>
      </c>
      <c r="BS4" s="55">
        <f>'01.Chai B1- Tháng'!CW4</f>
        <v>25400</v>
      </c>
      <c r="BT4" s="55">
        <f>'01.Chai B1- Tháng'!CX4</f>
        <v>25460</v>
      </c>
    </row>
    <row r="5" spans="44:72" x14ac:dyDescent="0.35">
      <c r="AR5" s="52" t="s">
        <v>64</v>
      </c>
      <c r="AS5" s="55">
        <f t="shared" ref="AS5:BT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20622.599999999999</v>
      </c>
    </row>
    <row r="6" spans="44:72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</row>
    <row r="7" spans="44:72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>BQ14*BQ4/1000</f>
        <v>25922.25</v>
      </c>
      <c r="BR7" s="55">
        <f>BR14*BR4/1000</f>
        <v>25300.5</v>
      </c>
      <c r="BS7" s="55">
        <f>BS14*BS4/1000</f>
        <v>25717.5</v>
      </c>
      <c r="BT7" s="55">
        <f>BT14*BT4/1000</f>
        <v>25841.9</v>
      </c>
    </row>
    <row r="8" spans="44:72" x14ac:dyDescent="0.35">
      <c r="AR8" s="52" t="s">
        <v>74</v>
      </c>
      <c r="AS8" s="56">
        <f>AS6</f>
        <v>17500</v>
      </c>
      <c r="AT8" s="56">
        <f t="shared" ref="AT8:AX8" si="9">AT6</f>
        <v>17500</v>
      </c>
      <c r="AU8" s="56">
        <f t="shared" si="9"/>
        <v>18500</v>
      </c>
      <c r="AV8" s="56">
        <f t="shared" si="9"/>
        <v>18500</v>
      </c>
      <c r="AW8" s="56">
        <f t="shared" si="9"/>
        <v>18500</v>
      </c>
      <c r="AX8" s="56">
        <f t="shared" si="9"/>
        <v>17500</v>
      </c>
      <c r="AY8" s="56">
        <f t="shared" ref="AY8:BF8" si="10">AY6</f>
        <v>16000</v>
      </c>
      <c r="AZ8" s="56">
        <f t="shared" si="10"/>
        <v>16000</v>
      </c>
      <c r="BA8" s="56">
        <f t="shared" si="10"/>
        <v>16500</v>
      </c>
      <c r="BB8" s="56">
        <f t="shared" si="10"/>
        <v>17500</v>
      </c>
      <c r="BC8" s="56">
        <f t="shared" si="10"/>
        <v>18100</v>
      </c>
      <c r="BD8" s="56">
        <f t="shared" si="10"/>
        <v>18100</v>
      </c>
      <c r="BE8" s="56">
        <f t="shared" si="10"/>
        <v>18100</v>
      </c>
      <c r="BF8" s="56">
        <f t="shared" si="10"/>
        <v>18600</v>
      </c>
      <c r="BG8" s="56">
        <f t="shared" ref="BG8:BH8" si="11">BG6</f>
        <v>18900</v>
      </c>
      <c r="BH8" s="56">
        <f t="shared" si="11"/>
        <v>19300</v>
      </c>
      <c r="BI8" s="56">
        <f t="shared" ref="BI8:BJ8" si="12">BI6</f>
        <v>19800</v>
      </c>
      <c r="BJ8" s="55">
        <f t="shared" si="12"/>
        <v>19800</v>
      </c>
      <c r="BK8" s="55">
        <f t="shared" ref="BK8:BL8" si="13">BK6</f>
        <v>18300</v>
      </c>
      <c r="BL8" s="55">
        <f t="shared" si="13"/>
        <v>18300</v>
      </c>
      <c r="BM8" s="55">
        <f t="shared" ref="BM8:BN8" si="14">BM6</f>
        <v>18650</v>
      </c>
      <c r="BN8" s="55">
        <f t="shared" si="14"/>
        <v>18350</v>
      </c>
      <c r="BO8" s="55">
        <f t="shared" ref="BO8:BP8" si="15">BO6</f>
        <v>18550</v>
      </c>
      <c r="BP8" s="55">
        <f t="shared" si="15"/>
        <v>18550</v>
      </c>
      <c r="BQ8" s="55">
        <f>BQ6</f>
        <v>18550</v>
      </c>
      <c r="BR8" s="55">
        <f>BR6</f>
        <v>18850</v>
      </c>
      <c r="BS8" s="55">
        <f>BS6</f>
        <v>19550</v>
      </c>
      <c r="BT8" s="55">
        <f>BT6</f>
        <v>20050</v>
      </c>
    </row>
    <row r="9" spans="44:72" s="27" customFormat="1" x14ac:dyDescent="0.35">
      <c r="AR9" s="27" t="s">
        <v>233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17941.908440176532</v>
      </c>
      <c r="BF9" s="30">
        <v>18449</v>
      </c>
      <c r="BG9" s="30">
        <v>19187.722861119484</v>
      </c>
      <c r="BH9" s="30">
        <v>19561.943521976806</v>
      </c>
      <c r="BI9" s="30">
        <v>19772.97384437314</v>
      </c>
      <c r="BJ9" s="30">
        <v>19648.514806053448</v>
      </c>
      <c r="BK9" s="30">
        <v>17930.461135133097</v>
      </c>
      <c r="BL9" s="30">
        <v>17951.517426593633</v>
      </c>
      <c r="BM9" s="30">
        <v>18513.416247829598</v>
      </c>
      <c r="BN9" s="30">
        <v>18183.755560730584</v>
      </c>
      <c r="BO9" s="192">
        <v>18460.148776302332</v>
      </c>
      <c r="BP9" s="192">
        <v>18501.38793403473</v>
      </c>
      <c r="BQ9" s="284">
        <v>18242.041109632577</v>
      </c>
      <c r="BR9" s="284">
        <v>19068.147483677196</v>
      </c>
      <c r="BS9" s="220">
        <v>19530.408836335951</v>
      </c>
      <c r="BT9" s="220">
        <f>BT6</f>
        <v>20050</v>
      </c>
    </row>
    <row r="10" spans="44:72" x14ac:dyDescent="0.35">
      <c r="AR10" s="52" t="s">
        <v>75</v>
      </c>
      <c r="AS10" s="57">
        <f>AS5/AS6-1</f>
        <v>0.32857142857142851</v>
      </c>
      <c r="AT10" s="57">
        <f t="shared" ref="AT10:AZ10" si="16">AT5/AT6-1</f>
        <v>0.40746571428571432</v>
      </c>
      <c r="AU10" s="57">
        <f t="shared" si="16"/>
        <v>0.28244324324324332</v>
      </c>
      <c r="AV10" s="57">
        <f t="shared" si="16"/>
        <v>0.32644864864864864</v>
      </c>
      <c r="AW10" s="57">
        <f t="shared" si="16"/>
        <v>0.22645027027027043</v>
      </c>
      <c r="AX10" s="57">
        <f t="shared" si="16"/>
        <v>0.19316285714285697</v>
      </c>
      <c r="AY10" s="57">
        <f t="shared" si="16"/>
        <v>0.31950875000000001</v>
      </c>
      <c r="AZ10" s="57">
        <f t="shared" si="16"/>
        <v>0.36782000000000004</v>
      </c>
      <c r="BA10" s="57">
        <f t="shared" ref="BA10:BB10" si="17">BA5/BA6-1</f>
        <v>0.35047272727272727</v>
      </c>
      <c r="BB10" s="57">
        <f t="shared" si="17"/>
        <v>0.27990285714285701</v>
      </c>
      <c r="BC10" s="57">
        <f t="shared" ref="BC10:BD10" si="18">BC5/BC6-1</f>
        <v>0.22966850828729291</v>
      </c>
      <c r="BD10" s="57">
        <f t="shared" si="18"/>
        <v>0.23961325966850833</v>
      </c>
      <c r="BE10" s="57">
        <f t="shared" ref="BE10:BF10" si="19">BE5/BE6-1</f>
        <v>0.24393922651933697</v>
      </c>
      <c r="BF10" s="57">
        <f t="shared" si="19"/>
        <v>0.22944892473118284</v>
      </c>
      <c r="BG10" s="57">
        <f t="shared" ref="BG10:BH10" si="20">BG5/BG6-1</f>
        <v>0.218021164021164</v>
      </c>
      <c r="BH10" s="57">
        <f t="shared" si="20"/>
        <v>0.20251813471502578</v>
      </c>
      <c r="BI10" s="57">
        <f t="shared" ref="BI10:BJ10" si="21">BI5/BI6-1</f>
        <v>0.21199242424242426</v>
      </c>
      <c r="BJ10" s="57">
        <f t="shared" si="21"/>
        <v>0.21148989898989901</v>
      </c>
      <c r="BK10" s="57">
        <f t="shared" ref="BK10:BL10" si="22">BK5/BK6-1</f>
        <v>0.30906885245901639</v>
      </c>
      <c r="BL10" s="57">
        <f t="shared" si="22"/>
        <v>0.27709836065573779</v>
      </c>
      <c r="BM10" s="57">
        <f t="shared" ref="BM10:BN10" si="23">BM5/BM6-1</f>
        <v>0.15980697050938342</v>
      </c>
      <c r="BN10" s="57">
        <f t="shared" si="23"/>
        <v>0.1473365122615804</v>
      </c>
      <c r="BO10" s="57">
        <f t="shared" ref="BO10:BP10" si="24">BO5/BO6-1</f>
        <v>0.15375956873315366</v>
      </c>
      <c r="BP10" s="57">
        <f t="shared" si="24"/>
        <v>0.12486253369272249</v>
      </c>
      <c r="BQ10" s="57">
        <f>BQ5/BQ6-1</f>
        <v>0.12884743935309961</v>
      </c>
      <c r="BR10" s="57">
        <f>BR5/BR6-1</f>
        <v>0.11628647214854104</v>
      </c>
      <c r="BS10" s="57">
        <f>BS5/BS6-1</f>
        <v>6.9268542199488525E-2</v>
      </c>
      <c r="BT10" s="57">
        <f>BT5/BT6-1</f>
        <v>2.8558603491271706E-2</v>
      </c>
    </row>
    <row r="11" spans="44:72" x14ac:dyDescent="0.35">
      <c r="AR11" s="52" t="s">
        <v>61</v>
      </c>
      <c r="AS11" s="56">
        <f>AS5-AS6</f>
        <v>5750</v>
      </c>
      <c r="AT11" s="56">
        <f t="shared" ref="AT11:AX11" si="25">AT5-AT6</f>
        <v>7130.6500000000015</v>
      </c>
      <c r="AU11" s="56">
        <f t="shared" si="25"/>
        <v>5225.2000000000007</v>
      </c>
      <c r="AV11" s="56">
        <f t="shared" si="25"/>
        <v>6039.2999999999993</v>
      </c>
      <c r="AW11" s="56">
        <f t="shared" si="25"/>
        <v>4189.3300000000017</v>
      </c>
      <c r="AX11" s="56">
        <f t="shared" si="25"/>
        <v>3380.3499999999985</v>
      </c>
      <c r="AY11" s="56">
        <f t="shared" ref="AY11:AZ11" si="26">AY5-AY6</f>
        <v>5112.1399999999994</v>
      </c>
      <c r="AZ11" s="56">
        <f t="shared" si="26"/>
        <v>5885.119999999999</v>
      </c>
      <c r="BA11" s="55">
        <f t="shared" ref="BA11:BB11" si="27">BA5-BA6</f>
        <v>5782.7999999999993</v>
      </c>
      <c r="BB11" s="55">
        <f t="shared" si="27"/>
        <v>4898.2999999999993</v>
      </c>
      <c r="BC11" s="55">
        <f t="shared" ref="BC11:BD11" si="28">BC5-BC6</f>
        <v>4157</v>
      </c>
      <c r="BD11" s="55">
        <f t="shared" si="28"/>
        <v>4337</v>
      </c>
      <c r="BE11" s="55">
        <f t="shared" ref="BE11:BF11" si="29">BE5-BE6</f>
        <v>4415.2999999999993</v>
      </c>
      <c r="BF11" s="55">
        <f t="shared" si="29"/>
        <v>4267.75</v>
      </c>
      <c r="BG11" s="55">
        <f t="shared" ref="BG11:BH11" si="30">BG5-BG6</f>
        <v>4120.5999999999985</v>
      </c>
      <c r="BH11" s="55">
        <f t="shared" si="30"/>
        <v>3908.5999999999985</v>
      </c>
      <c r="BI11" s="55">
        <f t="shared" ref="BI11:BJ11" si="31">BI5-BI6</f>
        <v>4197.4500000000007</v>
      </c>
      <c r="BJ11" s="55">
        <f t="shared" si="31"/>
        <v>4187.5</v>
      </c>
      <c r="BK11" s="55">
        <f t="shared" ref="BK11:BL11" si="32">BK5-BK6</f>
        <v>5655.9599999999991</v>
      </c>
      <c r="BL11" s="55">
        <f t="shared" si="32"/>
        <v>5070.9000000000015</v>
      </c>
      <c r="BM11" s="55">
        <f t="shared" ref="BM11:BN11" si="33">BM5-BM6</f>
        <v>2980.4000000000015</v>
      </c>
      <c r="BN11" s="55">
        <f t="shared" si="33"/>
        <v>2703.625</v>
      </c>
      <c r="BO11" s="55">
        <f t="shared" ref="BO11:BP11" si="34">BO5-BO6</f>
        <v>2852.2400000000016</v>
      </c>
      <c r="BP11" s="55">
        <f t="shared" si="34"/>
        <v>2316.2000000000007</v>
      </c>
      <c r="BQ11" s="55">
        <f>BQ5-BQ6</f>
        <v>2390.119999999999</v>
      </c>
      <c r="BR11" s="55">
        <f>BR5-BR6</f>
        <v>2192</v>
      </c>
      <c r="BS11" s="55">
        <f>BS5-BS6</f>
        <v>1354.2000000000007</v>
      </c>
      <c r="BT11" s="55">
        <f>BT5-BT6</f>
        <v>572.59999999999854</v>
      </c>
    </row>
    <row r="12" spans="44:72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</row>
    <row r="13" spans="44:72" ht="14.5" customHeight="1" x14ac:dyDescent="0.35">
      <c r="AR13" s="62" t="s">
        <v>69</v>
      </c>
      <c r="AS13" s="63">
        <f>AS5</f>
        <v>23250</v>
      </c>
      <c r="AT13" s="63">
        <f t="shared" ref="AT13:AX13" si="35">AT5</f>
        <v>24630.65</v>
      </c>
      <c r="AU13" s="63">
        <f t="shared" si="35"/>
        <v>23725.200000000001</v>
      </c>
      <c r="AV13" s="63">
        <f t="shared" si="35"/>
        <v>24539.3</v>
      </c>
      <c r="AW13" s="63">
        <f t="shared" si="35"/>
        <v>22689.33</v>
      </c>
      <c r="AX13" s="63">
        <f t="shared" si="35"/>
        <v>20880.349999999999</v>
      </c>
      <c r="AY13" s="63">
        <f t="shared" ref="AY13:BD13" si="36">AY5</f>
        <v>21112.14</v>
      </c>
      <c r="AZ13" s="63">
        <f t="shared" si="36"/>
        <v>21885.119999999999</v>
      </c>
      <c r="BA13" s="63">
        <f t="shared" si="36"/>
        <v>22282.799999999999</v>
      </c>
      <c r="BB13" s="63">
        <f t="shared" si="36"/>
        <v>22398.3</v>
      </c>
      <c r="BC13" s="63">
        <f t="shared" si="36"/>
        <v>22257</v>
      </c>
      <c r="BD13" s="63">
        <f t="shared" si="36"/>
        <v>22437</v>
      </c>
      <c r="BE13" s="63">
        <f t="shared" ref="BE13" si="37">BE5</f>
        <v>22515.3</v>
      </c>
      <c r="BF13" s="63">
        <f t="shared" ref="BF13:BK13" si="38">BF5</f>
        <v>22867.75</v>
      </c>
      <c r="BG13" s="63">
        <f t="shared" si="38"/>
        <v>23020.6</v>
      </c>
      <c r="BH13" s="63">
        <f t="shared" si="38"/>
        <v>23208.6</v>
      </c>
      <c r="BI13" s="63">
        <f t="shared" si="38"/>
        <v>23997.45</v>
      </c>
      <c r="BJ13" s="63">
        <f t="shared" si="38"/>
        <v>23987.5</v>
      </c>
      <c r="BK13" s="63">
        <f t="shared" si="38"/>
        <v>23955.96</v>
      </c>
      <c r="BL13" s="63">
        <f t="shared" ref="BL13:BM13" si="39">BL5</f>
        <v>23370.9</v>
      </c>
      <c r="BM13" s="63">
        <f t="shared" si="39"/>
        <v>21630.400000000001</v>
      </c>
      <c r="BN13" s="63">
        <f t="shared" ref="BN13:BO13" si="40">BN5</f>
        <v>21053.625</v>
      </c>
      <c r="BO13" s="63">
        <f t="shared" si="40"/>
        <v>21402.240000000002</v>
      </c>
      <c r="BP13" s="63">
        <f t="shared" ref="BP13" si="41">BP5</f>
        <v>20866.2</v>
      </c>
      <c r="BQ13" s="63">
        <f>BQ5</f>
        <v>20940.12</v>
      </c>
      <c r="BR13" s="63">
        <f>BR5</f>
        <v>21042</v>
      </c>
      <c r="BS13" s="63">
        <f>BS5</f>
        <v>20904.2</v>
      </c>
      <c r="BT13" s="63">
        <f>BT5</f>
        <v>20622.599999999999</v>
      </c>
    </row>
    <row r="14" spans="44:72" ht="14.5" customHeight="1" x14ac:dyDescent="0.35">
      <c r="AR14" s="52" t="s">
        <v>231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</row>
    <row r="15" spans="44:72" ht="14.5" customHeight="1" x14ac:dyDescent="0.35"/>
    <row r="18" spans="2:65" ht="14.5" customHeight="1" x14ac:dyDescent="0.35"/>
    <row r="19" spans="2:65" ht="14.5" customHeight="1" x14ac:dyDescent="0.35"/>
    <row r="20" spans="2:65" ht="14.5" customHeight="1" x14ac:dyDescent="0.35"/>
    <row r="25" spans="2:65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65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</row>
    <row r="27" spans="2:65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</row>
    <row r="28" spans="2:65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65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65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65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65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</row>
    <row r="40" spans="2:65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810</v>
      </c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233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321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>
    <tabColor theme="9"/>
    <pageSetUpPr fitToPage="1"/>
  </sheetPr>
  <dimension ref="B3:BR38"/>
  <sheetViews>
    <sheetView showGridLines="0" topLeftCell="A19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0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22812.16</v>
      </c>
    </row>
    <row r="6" spans="15:70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</row>
    <row r="7" spans="15:70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>BO6</f>
        <v>21500</v>
      </c>
      <c r="BP7" s="55">
        <f>BP6</f>
        <v>21500</v>
      </c>
      <c r="BQ7" s="55">
        <f>BQ6</f>
        <v>21500</v>
      </c>
      <c r="BR7" s="55">
        <f>BR6</f>
        <v>21500</v>
      </c>
    </row>
    <row r="8" spans="15:70" s="27" customFormat="1" x14ac:dyDescent="0.35">
      <c r="AP8" s="27" t="s">
        <v>232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2">
        <v>21713.979499742134</v>
      </c>
      <c r="BN8" s="284">
        <v>19595.344229816739</v>
      </c>
      <c r="BO8" s="192">
        <v>21500</v>
      </c>
      <c r="BP8" s="192">
        <v>21500</v>
      </c>
      <c r="BQ8" s="220">
        <v>21500</v>
      </c>
      <c r="BR8" s="220">
        <v>21500</v>
      </c>
    </row>
    <row r="9" spans="15:70" x14ac:dyDescent="0.35">
      <c r="AP9" s="52" t="s">
        <v>79</v>
      </c>
      <c r="AQ9" s="57">
        <f>AQ5/AQ6-1</f>
        <v>0.10031976744186055</v>
      </c>
      <c r="AR9" s="57">
        <f t="shared" ref="AR9:AX9" si="9">AR5/AR6-1</f>
        <v>0.19768488372093018</v>
      </c>
      <c r="AS9" s="57">
        <f t="shared" si="9"/>
        <v>0.1602953488372092</v>
      </c>
      <c r="AT9" s="57">
        <f t="shared" si="9"/>
        <v>0.13595348837209298</v>
      </c>
      <c r="AU9" s="57">
        <f t="shared" si="9"/>
        <v>0.13116186046511635</v>
      </c>
      <c r="AV9" s="57">
        <f t="shared" si="9"/>
        <v>-1.6082608695652256E-2</v>
      </c>
      <c r="AW9" s="57">
        <f t="shared" si="9"/>
        <v>-2.4139130434782663E-2</v>
      </c>
      <c r="AX9" s="57">
        <f t="shared" si="9"/>
        <v>6.8032000000000092E-2</v>
      </c>
      <c r="AY9" s="57">
        <f t="shared" ref="AY9:BA9" si="10">AY5/AY6-1</f>
        <v>9.4173333333333442E-2</v>
      </c>
      <c r="AZ9" s="57">
        <f t="shared" si="10"/>
        <v>0.1006933333333333</v>
      </c>
      <c r="BA9" s="57">
        <f t="shared" si="10"/>
        <v>4.965111111111109E-2</v>
      </c>
      <c r="BB9" s="57">
        <f t="shared" ref="BB9:BC9" si="11">BB5/BB6-1</f>
        <v>2.8224000000000027E-2</v>
      </c>
      <c r="BC9" s="57">
        <f t="shared" si="11"/>
        <v>1.1440000000000117E-2</v>
      </c>
      <c r="BD9" s="57">
        <f t="shared" ref="BD9:BE9" si="12">BD5/BD6-1</f>
        <v>6.6999999999999948E-2</v>
      </c>
      <c r="BE9" s="57">
        <f t="shared" si="12"/>
        <v>9.6484090909090936E-2</v>
      </c>
      <c r="BF9" s="57">
        <f t="shared" ref="BF9:BG9" si="13">BF5/BF6-1</f>
        <v>8.0748636363636495E-2</v>
      </c>
      <c r="BG9" s="57">
        <f t="shared" si="13"/>
        <v>0.13711136363636367</v>
      </c>
      <c r="BH9" s="57">
        <f t="shared" ref="BH9:BI9" si="14">BH5/BH6-1</f>
        <v>0.14772727272727271</v>
      </c>
      <c r="BI9" s="57">
        <f t="shared" si="14"/>
        <v>0.14863636363636368</v>
      </c>
      <c r="BJ9" s="57">
        <f t="shared" ref="BJ9:BK9" si="15">BJ5/BJ6-1</f>
        <v>0.12399636363636346</v>
      </c>
      <c r="BK9" s="57">
        <f t="shared" si="15"/>
        <v>8.1520000000000037E-2</v>
      </c>
      <c r="BL9" s="57">
        <f t="shared" ref="BL9:BM9" si="16">BL5/BL6-1</f>
        <v>7.0711363636363656E-2</v>
      </c>
      <c r="BM9" s="57">
        <f t="shared" si="16"/>
        <v>0.13799441860465111</v>
      </c>
      <c r="BN9" s="57">
        <f t="shared" ref="BN9" si="17">BN5/BN6-1</f>
        <v>0.11785302325581393</v>
      </c>
      <c r="BO9" s="57">
        <f>BO5/BO6-1</f>
        <v>0.10570232558139536</v>
      </c>
      <c r="BP9" s="57">
        <f>BP5/BP6-1</f>
        <v>6.9576744186046646E-2</v>
      </c>
      <c r="BQ9" s="57">
        <f>BQ5/BQ6-1</f>
        <v>5.8530232558139605E-2</v>
      </c>
      <c r="BR9" s="57">
        <f>BR5/BR6-1</f>
        <v>6.1030697674418599E-2</v>
      </c>
    </row>
    <row r="10" spans="15:70" x14ac:dyDescent="0.35">
      <c r="AP10" s="52" t="s">
        <v>61</v>
      </c>
      <c r="AQ10" s="56">
        <f>AQ5-AQ6</f>
        <v>2156.875</v>
      </c>
      <c r="AR10" s="56">
        <f t="shared" ref="AR10:AV10" si="18">AR5-AR6</f>
        <v>4250.2249999999985</v>
      </c>
      <c r="AS10" s="56">
        <f t="shared" si="18"/>
        <v>3446.3499999999985</v>
      </c>
      <c r="AT10" s="56">
        <f t="shared" si="18"/>
        <v>2923</v>
      </c>
      <c r="AU10" s="56">
        <f t="shared" si="18"/>
        <v>2819.9799999999996</v>
      </c>
      <c r="AV10" s="56">
        <f t="shared" si="18"/>
        <v>-369.90000000000146</v>
      </c>
      <c r="AW10" s="56">
        <f t="shared" ref="AW10:AX10" si="19">AW5-AW6</f>
        <v>-555.20000000000073</v>
      </c>
      <c r="AX10" s="55">
        <f t="shared" si="19"/>
        <v>1530.7200000000012</v>
      </c>
      <c r="AY10" s="55">
        <f t="shared" ref="AY10:AZ10" si="20">AY5-AY6</f>
        <v>2118.9000000000015</v>
      </c>
      <c r="AZ10" s="55">
        <f t="shared" si="20"/>
        <v>2265.5999999999985</v>
      </c>
      <c r="BA10" s="55">
        <f t="shared" ref="BA10:BB10" si="21">BA5-BA6</f>
        <v>1117.1500000000015</v>
      </c>
      <c r="BB10" s="55">
        <f t="shared" si="21"/>
        <v>635.04000000000087</v>
      </c>
      <c r="BC10" s="55">
        <f t="shared" ref="BC10:BD10" si="22">BC5-BC6</f>
        <v>257.40000000000146</v>
      </c>
      <c r="BD10" s="55">
        <f t="shared" si="22"/>
        <v>1507.5</v>
      </c>
      <c r="BE10" s="55">
        <f t="shared" ref="BE10:BF10" si="23">BE5-BE6</f>
        <v>2122.6500000000015</v>
      </c>
      <c r="BF10" s="55">
        <f t="shared" si="23"/>
        <v>1776.4700000000012</v>
      </c>
      <c r="BG10" s="55">
        <f t="shared" ref="BG10:BH10" si="24">BG5-BG6</f>
        <v>3016.4500000000007</v>
      </c>
      <c r="BH10" s="55">
        <f t="shared" si="24"/>
        <v>3250</v>
      </c>
      <c r="BI10" s="55">
        <f t="shared" ref="BI10:BJ10" si="25">BI5-BI6</f>
        <v>3270</v>
      </c>
      <c r="BJ10" s="55">
        <f t="shared" si="25"/>
        <v>2727.9199999999983</v>
      </c>
      <c r="BK10" s="55">
        <f t="shared" ref="BK10:BL10" si="26">BK5-BK6</f>
        <v>1793.4399999999987</v>
      </c>
      <c r="BL10" s="55">
        <f t="shared" si="26"/>
        <v>1555.6500000000015</v>
      </c>
      <c r="BM10" s="55">
        <f t="shared" ref="BM10:BN10" si="27">BM5-BM6</f>
        <v>2966.880000000001</v>
      </c>
      <c r="BN10" s="55">
        <f t="shared" si="27"/>
        <v>2533.84</v>
      </c>
      <c r="BO10" s="55">
        <f>BO5-BO6</f>
        <v>2272.5999999999985</v>
      </c>
      <c r="BP10" s="55">
        <f>BP5-BP6</f>
        <v>1495.9000000000015</v>
      </c>
      <c r="BQ10" s="55">
        <f>BQ5-BQ6</f>
        <v>1258.4000000000015</v>
      </c>
      <c r="BR10" s="55">
        <f>BR5-BR6</f>
        <v>1312.1599999999999</v>
      </c>
    </row>
    <row r="11" spans="15:70" ht="14.5" customHeight="1" x14ac:dyDescent="0.35">
      <c r="O11" s="382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>
        <v>1400</v>
      </c>
      <c r="BP11" s="55">
        <v>1400</v>
      </c>
      <c r="BQ11" s="55">
        <v>1400</v>
      </c>
      <c r="BR11" s="55">
        <v>1400</v>
      </c>
    </row>
    <row r="12" spans="15:70" ht="14.5" customHeight="1" x14ac:dyDescent="0.35">
      <c r="O12" s="382"/>
      <c r="P12" s="11"/>
      <c r="AP12" s="62" t="s">
        <v>69</v>
      </c>
      <c r="AQ12" s="63">
        <f>AQ5</f>
        <v>23656.875</v>
      </c>
      <c r="AR12" s="63">
        <f t="shared" ref="AR12:AZ12" si="28">AR5</f>
        <v>25750.224999999999</v>
      </c>
      <c r="AS12" s="63">
        <f t="shared" si="28"/>
        <v>24946.35</v>
      </c>
      <c r="AT12" s="63">
        <f t="shared" si="28"/>
        <v>24423</v>
      </c>
      <c r="AU12" s="63">
        <f t="shared" si="28"/>
        <v>24319.98</v>
      </c>
      <c r="AV12" s="63">
        <f t="shared" si="28"/>
        <v>22630.1</v>
      </c>
      <c r="AW12" s="63">
        <f t="shared" si="28"/>
        <v>22444.799999999999</v>
      </c>
      <c r="AX12" s="63">
        <f t="shared" si="28"/>
        <v>24030.720000000001</v>
      </c>
      <c r="AY12" s="63">
        <f t="shared" si="28"/>
        <v>24618.9</v>
      </c>
      <c r="AZ12" s="63">
        <f t="shared" si="28"/>
        <v>24765.599999999999</v>
      </c>
      <c r="BA12" s="63">
        <f t="shared" ref="BA12:BF12" si="29">BA5</f>
        <v>23617.15</v>
      </c>
      <c r="BB12" s="63">
        <f t="shared" si="29"/>
        <v>23135.040000000001</v>
      </c>
      <c r="BC12" s="63">
        <f t="shared" si="29"/>
        <v>22757.4</v>
      </c>
      <c r="BD12" s="63">
        <f t="shared" si="29"/>
        <v>24007.5</v>
      </c>
      <c r="BE12" s="63">
        <f t="shared" si="29"/>
        <v>24122.65</v>
      </c>
      <c r="BF12" s="63">
        <f t="shared" si="29"/>
        <v>23776.47</v>
      </c>
      <c r="BG12" s="63">
        <f t="shared" ref="BG12:BH12" si="30">BG5</f>
        <v>25016.45</v>
      </c>
      <c r="BH12" s="63">
        <f t="shared" si="30"/>
        <v>25250</v>
      </c>
      <c r="BI12" s="63">
        <f t="shared" ref="BI12:BJ12" si="31">BI5</f>
        <v>25270</v>
      </c>
      <c r="BJ12" s="63">
        <f t="shared" si="31"/>
        <v>24727.919999999998</v>
      </c>
      <c r="BK12" s="63">
        <f t="shared" ref="BK12" si="32">BK5</f>
        <v>23793.439999999999</v>
      </c>
      <c r="BL12" s="63">
        <f t="shared" ref="BL12:BQ12" si="33">BL5</f>
        <v>23555.65</v>
      </c>
      <c r="BM12" s="63">
        <f t="shared" si="33"/>
        <v>24466.880000000001</v>
      </c>
      <c r="BN12" s="63">
        <f t="shared" si="33"/>
        <v>24033.84</v>
      </c>
      <c r="BO12" s="63">
        <f t="shared" si="33"/>
        <v>23772.6</v>
      </c>
      <c r="BP12" s="63">
        <f t="shared" si="33"/>
        <v>22995.9</v>
      </c>
      <c r="BQ12" s="63">
        <f t="shared" si="33"/>
        <v>22758.400000000001</v>
      </c>
      <c r="BR12" s="63">
        <f t="shared" ref="BR12" si="34">BR5</f>
        <v>22812.16</v>
      </c>
    </row>
    <row r="13" spans="15:70" ht="14.5" customHeight="1" x14ac:dyDescent="0.35">
      <c r="AP13" s="52" t="s">
        <v>234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spans="15:70" ht="14.5" customHeight="1" x14ac:dyDescent="0.35"/>
    <row r="15" spans="15:70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9"/>
      <c r="AY26" s="149"/>
      <c r="AZ26" s="149"/>
      <c r="BA26" s="149"/>
      <c r="BB26" s="149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50"/>
      <c r="AY27" s="150"/>
      <c r="AZ27" s="150"/>
      <c r="BA27" s="150"/>
      <c r="BB27" s="150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50"/>
      <c r="AY28" s="150"/>
      <c r="AZ28" s="150"/>
      <c r="BA28" s="150"/>
      <c r="BB28" s="150"/>
    </row>
    <row r="31" spans="2:54" ht="18" x14ac:dyDescent="0.4">
      <c r="B31" s="151"/>
      <c r="C31" s="152"/>
      <c r="D31" s="152"/>
      <c r="E31" s="152"/>
      <c r="F31" s="152"/>
      <c r="G31" s="152"/>
      <c r="H31" s="152"/>
      <c r="I31" s="152"/>
      <c r="J31" s="152"/>
      <c r="P31" s="8"/>
    </row>
    <row r="36" spans="2:54" s="178" customFormat="1" ht="17.5" x14ac:dyDescent="0.35">
      <c r="B36" s="184" t="s">
        <v>25</v>
      </c>
      <c r="C36" s="176" t="s">
        <v>81</v>
      </c>
      <c r="D36" s="175">
        <v>2</v>
      </c>
      <c r="E36" s="175">
        <v>3</v>
      </c>
      <c r="F36" s="175">
        <v>4</v>
      </c>
      <c r="G36" s="175">
        <v>5</v>
      </c>
      <c r="H36" s="175">
        <v>6</v>
      </c>
      <c r="I36" s="175">
        <v>7</v>
      </c>
      <c r="J36" s="175">
        <v>8</v>
      </c>
      <c r="K36" s="175">
        <v>9</v>
      </c>
      <c r="L36" s="175">
        <v>10</v>
      </c>
      <c r="M36" s="175">
        <v>11</v>
      </c>
      <c r="N36" s="175">
        <v>12</v>
      </c>
      <c r="O36" s="177" t="s">
        <v>266</v>
      </c>
      <c r="P36" s="177">
        <v>2</v>
      </c>
      <c r="Q36" s="177">
        <v>3</v>
      </c>
      <c r="R36" s="177">
        <v>4</v>
      </c>
      <c r="S36" s="177">
        <v>5</v>
      </c>
      <c r="T36" s="177">
        <v>6</v>
      </c>
      <c r="U36" s="177">
        <v>7</v>
      </c>
      <c r="V36" s="177">
        <v>8</v>
      </c>
      <c r="W36" s="177">
        <v>9</v>
      </c>
      <c r="X36" s="177">
        <v>10</v>
      </c>
      <c r="Y36" s="177">
        <v>11</v>
      </c>
      <c r="Z36" s="177">
        <v>12</v>
      </c>
      <c r="AA36" s="177" t="s">
        <v>414</v>
      </c>
      <c r="AB36" s="177">
        <v>2</v>
      </c>
      <c r="AC36" s="177">
        <v>3</v>
      </c>
      <c r="AD36" s="177">
        <v>4</v>
      </c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179"/>
      <c r="AQ36" s="179"/>
      <c r="AR36" s="179"/>
      <c r="AS36" s="179"/>
      <c r="AT36" s="179"/>
      <c r="AU36" s="179"/>
      <c r="AV36" s="179"/>
      <c r="AW36" s="179"/>
      <c r="AX36" s="180"/>
      <c r="AY36" s="180"/>
      <c r="AZ36" s="180"/>
      <c r="BA36" s="180"/>
      <c r="BB36" s="180"/>
    </row>
    <row r="37" spans="2:54" ht="18" x14ac:dyDescent="0.35">
      <c r="B37" s="7" t="s">
        <v>293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896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</row>
    <row r="38" spans="2:54" ht="18" x14ac:dyDescent="0.35">
      <c r="B38" s="19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>
    <pageSetUpPr fitToPage="1"/>
  </sheetPr>
  <dimension ref="A48:BW95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232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385"/>
      <c r="AA57" s="385"/>
      <c r="AK57" t="s">
        <v>321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385"/>
      <c r="AA58" s="38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>
    <tabColor theme="9"/>
    <pageSetUpPr fitToPage="1"/>
  </sheetPr>
  <dimension ref="B3:BR40"/>
  <sheetViews>
    <sheetView showGridLines="0" topLeftCell="A11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0" width="9.81640625" customWidth="1"/>
  </cols>
  <sheetData>
    <row r="3" spans="15:70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8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24950.799999999999</v>
      </c>
    </row>
    <row r="6" spans="15:70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</row>
    <row r="7" spans="15:70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0" s="27" customFormat="1" x14ac:dyDescent="0.35">
      <c r="AP8" s="27" t="s">
        <v>236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220">
        <v>16000</v>
      </c>
      <c r="BM8" s="220">
        <v>16000</v>
      </c>
      <c r="BN8" s="220">
        <v>16000</v>
      </c>
      <c r="BO8" s="220">
        <f>BO6</f>
        <v>18500</v>
      </c>
      <c r="BP8" s="220">
        <v>18500</v>
      </c>
      <c r="BQ8" s="220">
        <v>19000</v>
      </c>
      <c r="BR8" s="220">
        <f>BR6</f>
        <v>19000</v>
      </c>
    </row>
    <row r="9" spans="15:70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>BO6</f>
        <v>18500</v>
      </c>
      <c r="BP9" s="55">
        <f>BP6</f>
        <v>19000</v>
      </c>
      <c r="BQ9" s="55">
        <f>BQ6</f>
        <v>19000</v>
      </c>
      <c r="BR9" s="55">
        <f>BR6</f>
        <v>19000</v>
      </c>
    </row>
    <row r="10" spans="15:70" x14ac:dyDescent="0.35">
      <c r="AP10" s="52" t="s">
        <v>170</v>
      </c>
      <c r="AQ10" s="57">
        <f t="shared" ref="AQ10:AV10" si="9">AQ11/AQ13</f>
        <v>0.34146215979832278</v>
      </c>
      <c r="AR10" s="57">
        <f t="shared" si="9"/>
        <v>0.37578940695117014</v>
      </c>
      <c r="AS10" s="57">
        <f t="shared" si="9"/>
        <v>0.3385805939546267</v>
      </c>
      <c r="AT10" s="57">
        <f t="shared" si="9"/>
        <v>0.33053412916088731</v>
      </c>
      <c r="AU10" s="57">
        <f t="shared" si="9"/>
        <v>0.29008509550296635</v>
      </c>
      <c r="AV10" s="57">
        <f t="shared" si="9"/>
        <v>0.22725379279534905</v>
      </c>
      <c r="AW10" s="57">
        <f t="shared" ref="AW10:AX10" si="10">AW11/AW13</f>
        <v>0.23961600608307196</v>
      </c>
      <c r="AX10" s="57">
        <f t="shared" si="10"/>
        <v>0.29943534488797974</v>
      </c>
      <c r="AY10" s="57">
        <f t="shared" ref="AY10:BD10" si="11">AY11/AY13</f>
        <v>0.31859221150897754</v>
      </c>
      <c r="AZ10" s="57">
        <f t="shared" si="11"/>
        <v>0.31888518532708415</v>
      </c>
      <c r="BA10" s="57">
        <f t="shared" si="11"/>
        <v>0.30243939124757629</v>
      </c>
      <c r="BB10" s="57">
        <f t="shared" si="11"/>
        <v>0.306914652603965</v>
      </c>
      <c r="BC10" s="57">
        <f t="shared" si="11"/>
        <v>0.31336734310712006</v>
      </c>
      <c r="BD10" s="57">
        <f t="shared" si="11"/>
        <v>0.33129005293953739</v>
      </c>
      <c r="BE10" s="57">
        <f t="shared" ref="BE10:BF10" si="12">BE11/BE13</f>
        <v>0.3400728394603445</v>
      </c>
      <c r="BF10" s="57">
        <f t="shared" si="12"/>
        <v>0.34739613095638683</v>
      </c>
      <c r="BG10" s="57">
        <f t="shared" ref="BG10:BH10" si="13">BG11/BG13</f>
        <v>0.37318689412147249</v>
      </c>
      <c r="BH10" s="57">
        <f t="shared" si="13"/>
        <v>0.38179183772035741</v>
      </c>
      <c r="BI10" s="57">
        <f t="shared" ref="BI10:BJ10" si="14">BI11/BI13</f>
        <v>0.37925308627606169</v>
      </c>
      <c r="BJ10" s="57">
        <f t="shared" si="14"/>
        <v>0.34361936486968792</v>
      </c>
      <c r="BK10" s="57">
        <f t="shared" ref="BK10:BL10" si="15">BK11/BK13</f>
        <v>0.31839191612812534</v>
      </c>
      <c r="BL10" s="57">
        <f t="shared" si="15"/>
        <v>0.31507934163714013</v>
      </c>
      <c r="BM10" s="57">
        <f t="shared" ref="BM10:BN10" si="16">BM11/BM13</f>
        <v>0.34200136863715325</v>
      </c>
      <c r="BN10" s="57">
        <f t="shared" si="16"/>
        <v>0.33704587642535139</v>
      </c>
      <c r="BO10" s="57">
        <f>BO11/BO13</f>
        <v>0.2458614097092286</v>
      </c>
      <c r="BP10" s="57">
        <f>BP11/BP13</f>
        <v>0.22996646301306017</v>
      </c>
      <c r="BQ10" s="57">
        <f>BQ11/BQ13</f>
        <v>0.23670255503776313</v>
      </c>
      <c r="BR10" s="57">
        <f>BR11/BR13</f>
        <v>0.23850137069753272</v>
      </c>
    </row>
    <row r="11" spans="15:70" x14ac:dyDescent="0.35">
      <c r="AP11" s="52" t="s">
        <v>61</v>
      </c>
      <c r="AQ11" s="56">
        <f>AQ5-AQ6</f>
        <v>8296.25</v>
      </c>
      <c r="AR11" s="56">
        <f t="shared" ref="AR11:AV11" si="17">AR5-AR6</f>
        <v>9632.375</v>
      </c>
      <c r="AS11" s="56">
        <f t="shared" si="17"/>
        <v>8190.4000000000015</v>
      </c>
      <c r="AT11" s="56">
        <f t="shared" si="17"/>
        <v>7899.6500000000015</v>
      </c>
      <c r="AU11" s="56">
        <f t="shared" si="17"/>
        <v>6537.9124999999985</v>
      </c>
      <c r="AV11" s="56">
        <f t="shared" si="17"/>
        <v>4705.375</v>
      </c>
      <c r="AW11" s="55">
        <f t="shared" ref="AW11:AX11" si="18">AW5-AW6</f>
        <v>5042</v>
      </c>
      <c r="AX11" s="55">
        <f t="shared" si="18"/>
        <v>6838.7200000000012</v>
      </c>
      <c r="AY11" s="55">
        <f t="shared" ref="AY11:AZ11" si="19">AY5-AY6</f>
        <v>7480.7999999999993</v>
      </c>
      <c r="AZ11" s="55">
        <f t="shared" si="19"/>
        <v>7490.9000000000015</v>
      </c>
      <c r="BA11" s="55">
        <f t="shared" ref="BA11:BB11" si="20">BA5-BA6</f>
        <v>6937.0750000000007</v>
      </c>
      <c r="BB11" s="55">
        <f t="shared" si="20"/>
        <v>7085.18</v>
      </c>
      <c r="BC11" s="55">
        <f t="shared" ref="BC11:BD11" si="21">BC5-BC6</f>
        <v>7302.125</v>
      </c>
      <c r="BD11" s="55">
        <f t="shared" si="21"/>
        <v>7926.6666666666642</v>
      </c>
      <c r="BE11" s="55">
        <f t="shared" ref="BE11:BF11" si="22">BE5-BE6</f>
        <v>8245.0999999999985</v>
      </c>
      <c r="BF11" s="55">
        <f t="shared" si="22"/>
        <v>8517.1699999999983</v>
      </c>
      <c r="BG11" s="55">
        <f t="shared" ref="BG11:BH11" si="23">BG5-BG6</f>
        <v>9525.9500000000007</v>
      </c>
      <c r="BH11" s="55">
        <f t="shared" si="23"/>
        <v>9881.25</v>
      </c>
      <c r="BI11" s="55">
        <f t="shared" ref="BI11:BJ11" si="24">BI5-BI6</f>
        <v>9775.4000000000015</v>
      </c>
      <c r="BJ11" s="55">
        <f t="shared" si="24"/>
        <v>8376.0999999999985</v>
      </c>
      <c r="BK11" s="55">
        <f t="shared" ref="BK11:BL11" si="25">BK5-BK6</f>
        <v>7473.9000000000015</v>
      </c>
      <c r="BL11" s="55">
        <f t="shared" si="25"/>
        <v>7360.369999999999</v>
      </c>
      <c r="BM11" s="55">
        <f t="shared" ref="BM11:BN11" si="26">BM5-BM6</f>
        <v>8316.16</v>
      </c>
      <c r="BN11" s="55">
        <f t="shared" si="26"/>
        <v>8134.4000000000015</v>
      </c>
      <c r="BO11" s="55">
        <f>BO5-BO6</f>
        <v>6031.2999999999993</v>
      </c>
      <c r="BP11" s="55">
        <f>BP5-BP6</f>
        <v>5674.25</v>
      </c>
      <c r="BQ11" s="55">
        <f>BQ5-BQ6</f>
        <v>5892</v>
      </c>
      <c r="BR11" s="55">
        <f>BR5-BR6</f>
        <v>5950.7999999999993</v>
      </c>
    </row>
    <row r="12" spans="15:70" ht="14.5" customHeight="1" x14ac:dyDescent="0.35">
      <c r="O12" s="382"/>
      <c r="P12" s="382"/>
      <c r="Q12" s="382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2">
        <v>930</v>
      </c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</row>
    <row r="13" spans="15:70" ht="14.5" customHeight="1" x14ac:dyDescent="0.35">
      <c r="O13" s="382"/>
      <c r="P13" s="382"/>
      <c r="Q13" s="382"/>
      <c r="AP13" s="62" t="s">
        <v>69</v>
      </c>
      <c r="AQ13" s="63">
        <f>AQ5</f>
        <v>24296.25</v>
      </c>
      <c r="AR13" s="63">
        <f t="shared" ref="AR13:BC13" si="27">AR5</f>
        <v>25632.375</v>
      </c>
      <c r="AS13" s="63">
        <f t="shared" si="27"/>
        <v>24190.400000000001</v>
      </c>
      <c r="AT13" s="63">
        <f t="shared" si="27"/>
        <v>23899.65</v>
      </c>
      <c r="AU13" s="63">
        <f t="shared" si="27"/>
        <v>22537.912499999999</v>
      </c>
      <c r="AV13" s="63">
        <f t="shared" si="27"/>
        <v>20705.375</v>
      </c>
      <c r="AW13" s="63">
        <f t="shared" si="27"/>
        <v>21042</v>
      </c>
      <c r="AX13" s="63">
        <f t="shared" si="27"/>
        <v>22838.720000000001</v>
      </c>
      <c r="AY13" s="63">
        <f t="shared" si="27"/>
        <v>23480.799999999999</v>
      </c>
      <c r="AZ13" s="63">
        <f t="shared" si="27"/>
        <v>23490.9</v>
      </c>
      <c r="BA13" s="63">
        <f>BA5</f>
        <v>22937.075000000001</v>
      </c>
      <c r="BB13" s="63">
        <f t="shared" si="27"/>
        <v>23085.18</v>
      </c>
      <c r="BC13" s="63">
        <f t="shared" si="27"/>
        <v>23302.125</v>
      </c>
      <c r="BD13" s="63">
        <f t="shared" ref="BD13:BE13" si="28">BD5</f>
        <v>23926.666666666664</v>
      </c>
      <c r="BE13" s="63">
        <f t="shared" si="28"/>
        <v>24245.1</v>
      </c>
      <c r="BF13" s="63">
        <f t="shared" ref="BF13" si="29">BF5</f>
        <v>24517.17</v>
      </c>
      <c r="BG13" s="63">
        <f>BG5</f>
        <v>25525.95</v>
      </c>
      <c r="BH13" s="63">
        <f t="shared" ref="BH13:BI13" si="30">BH5</f>
        <v>25881.25</v>
      </c>
      <c r="BI13" s="63">
        <f t="shared" si="30"/>
        <v>25775.4</v>
      </c>
      <c r="BJ13" s="63">
        <f t="shared" ref="BJ13:BK13" si="31">BJ5</f>
        <v>24376.1</v>
      </c>
      <c r="BK13" s="63">
        <f t="shared" si="31"/>
        <v>23473.9</v>
      </c>
      <c r="BL13" s="63">
        <f t="shared" ref="BL13:BM13" si="32">BL5</f>
        <v>23360.37</v>
      </c>
      <c r="BM13" s="63">
        <f t="shared" si="32"/>
        <v>24316.16</v>
      </c>
      <c r="BN13" s="63">
        <f t="shared" ref="BN13" si="33">BN5</f>
        <v>24134.400000000001</v>
      </c>
      <c r="BO13" s="63">
        <f>BO5</f>
        <v>24531.3</v>
      </c>
      <c r="BP13" s="63">
        <f>BP5</f>
        <v>24674.25</v>
      </c>
      <c r="BQ13" s="63">
        <f>BQ5</f>
        <v>24892</v>
      </c>
      <c r="BR13" s="63">
        <f>BR5</f>
        <v>24950.799999999999</v>
      </c>
    </row>
    <row r="14" spans="15:70" ht="14.5" hidden="1" customHeight="1" x14ac:dyDescent="0.35">
      <c r="O14" s="382"/>
      <c r="P14" s="382"/>
      <c r="Q14" s="382"/>
      <c r="AP14" s="52" t="s">
        <v>235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0" x14ac:dyDescent="0.35">
      <c r="O15" s="382"/>
      <c r="P15" s="382"/>
      <c r="Q15" s="382"/>
      <c r="AQ15" s="55"/>
      <c r="AR15" s="55"/>
      <c r="AS15" s="55"/>
      <c r="AT15" s="55"/>
      <c r="AU15" s="55"/>
      <c r="AV15" s="55"/>
    </row>
    <row r="16" spans="15:70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6"/>
      <c r="AX28" s="156"/>
      <c r="AY28" s="156"/>
      <c r="AZ28" s="156"/>
      <c r="BA28" s="156"/>
      <c r="BB28" s="156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6"/>
      <c r="AX29" s="156"/>
      <c r="AY29" s="156"/>
      <c r="AZ29" s="156"/>
      <c r="BA29" s="156"/>
      <c r="BB29" s="156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6"/>
      <c r="AX30" s="156"/>
      <c r="AY30" s="156"/>
      <c r="AZ30" s="156"/>
      <c r="BA30" s="156"/>
      <c r="BB30" s="156"/>
    </row>
    <row r="36" spans="2:54" s="181" customFormat="1" ht="17.5" x14ac:dyDescent="0.3">
      <c r="B36" s="184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266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414</v>
      </c>
      <c r="AB36" s="140">
        <v>2</v>
      </c>
      <c r="AC36" s="140">
        <v>3</v>
      </c>
      <c r="AD36" s="140">
        <v>4</v>
      </c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182"/>
      <c r="AQ36" s="182"/>
      <c r="AR36" s="182"/>
      <c r="AS36" s="182"/>
      <c r="AT36" s="182"/>
      <c r="AU36" s="182"/>
      <c r="AV36" s="182"/>
      <c r="AW36" s="183"/>
      <c r="AX36" s="183"/>
      <c r="AY36" s="183"/>
      <c r="AZ36" s="183"/>
      <c r="BA36" s="183"/>
      <c r="BB36" s="183"/>
    </row>
    <row r="37" spans="2:54" s="121" customFormat="1" ht="18" x14ac:dyDescent="0.3">
      <c r="B37" s="7" t="s">
        <v>293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980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7"/>
      <c r="AX37" s="157"/>
      <c r="AY37" s="157"/>
      <c r="AZ37" s="157"/>
      <c r="BA37" s="157"/>
      <c r="BB37" s="157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236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11"/>
      <c r="P12" s="211"/>
      <c r="Q12" s="211"/>
      <c r="Z12" s="52" t="s">
        <v>322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6"/>
      <c r="AH25" s="156"/>
      <c r="AI25" s="156"/>
      <c r="AJ25" s="156"/>
      <c r="AK25" s="156"/>
      <c r="AL25" s="156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6"/>
      <c r="AH26" s="156"/>
      <c r="AI26" s="156"/>
      <c r="AJ26" s="156"/>
      <c r="AK26" s="156"/>
      <c r="AL26" s="156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6"/>
      <c r="AH27" s="156"/>
      <c r="AI27" s="156"/>
      <c r="AJ27" s="156"/>
      <c r="AK27" s="156"/>
      <c r="AL27" s="156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dimension ref="A2:AD69"/>
  <sheetViews>
    <sheetView showGridLines="0" topLeftCell="A9" zoomScale="65" zoomScaleNormal="65" workbookViewId="0">
      <selection activeCell="AS75" sqref="AS75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386"/>
      <c r="B2" s="386"/>
    </row>
    <row r="48" spans="1:30" s="102" customFormat="1" ht="15" x14ac:dyDescent="0.35">
      <c r="A48" s="92" t="s">
        <v>3</v>
      </c>
      <c r="B48" s="92" t="s">
        <v>4</v>
      </c>
      <c r="C48" s="266" t="s">
        <v>132</v>
      </c>
      <c r="D48" s="266">
        <v>2</v>
      </c>
      <c r="E48" s="266">
        <v>3</v>
      </c>
      <c r="F48" s="266">
        <v>4</v>
      </c>
      <c r="G48" s="266">
        <v>5</v>
      </c>
      <c r="H48" s="266">
        <v>6</v>
      </c>
      <c r="I48" s="266">
        <v>7</v>
      </c>
      <c r="J48" s="266">
        <v>8</v>
      </c>
      <c r="K48" s="266">
        <v>9</v>
      </c>
      <c r="L48" s="266">
        <v>10</v>
      </c>
      <c r="M48" s="266">
        <v>11</v>
      </c>
      <c r="N48" s="266">
        <v>12</v>
      </c>
      <c r="O48" s="266" t="s">
        <v>269</v>
      </c>
      <c r="P48" s="266">
        <v>2</v>
      </c>
      <c r="Q48" s="266">
        <v>3</v>
      </c>
      <c r="R48" s="267">
        <v>4</v>
      </c>
      <c r="S48" s="267">
        <v>5</v>
      </c>
      <c r="T48" s="267">
        <v>6</v>
      </c>
      <c r="U48" s="267">
        <v>7</v>
      </c>
      <c r="V48" s="267">
        <v>8</v>
      </c>
      <c r="W48" s="267">
        <v>9</v>
      </c>
      <c r="X48" s="268">
        <v>10</v>
      </c>
      <c r="Y48" s="267">
        <v>11</v>
      </c>
      <c r="Z48" s="267">
        <v>12</v>
      </c>
      <c r="AA48" s="267" t="s">
        <v>417</v>
      </c>
      <c r="AB48" s="267">
        <v>2</v>
      </c>
      <c r="AC48" s="267">
        <v>3</v>
      </c>
      <c r="AD48" s="267">
        <v>4</v>
      </c>
    </row>
    <row r="49" spans="1:30" x14ac:dyDescent="0.35">
      <c r="A49" s="82" t="s">
        <v>5</v>
      </c>
      <c r="B49" s="83" t="s">
        <v>198</v>
      </c>
      <c r="C49" s="185">
        <v>8708.4661839765395</v>
      </c>
      <c r="D49" s="186">
        <v>9206.5026628156465</v>
      </c>
      <c r="E49" s="186">
        <v>10350.583350731875</v>
      </c>
      <c r="F49" s="186">
        <v>10630.800578172872</v>
      </c>
      <c r="G49" s="186">
        <v>9861.484043253442</v>
      </c>
      <c r="H49" s="186">
        <v>9199.095034332342</v>
      </c>
      <c r="I49" s="186">
        <v>8896.036510365795</v>
      </c>
      <c r="J49" s="186">
        <v>9246.397757923467</v>
      </c>
      <c r="K49" s="186">
        <v>9607.8930976795309</v>
      </c>
      <c r="L49" s="186">
        <v>10586.188429821323</v>
      </c>
      <c r="M49" s="186">
        <v>11153.125423850262</v>
      </c>
      <c r="N49" s="186">
        <v>11113.720138938117</v>
      </c>
      <c r="O49" s="186">
        <v>11099.75498909093</v>
      </c>
      <c r="P49" s="186">
        <v>11015.602352349617</v>
      </c>
      <c r="Q49" s="186">
        <v>11145.195532618884</v>
      </c>
      <c r="R49" s="189">
        <v>12500</v>
      </c>
      <c r="S49" s="189">
        <v>13000</v>
      </c>
      <c r="T49" s="189">
        <v>13000</v>
      </c>
      <c r="U49" s="189">
        <v>11500</v>
      </c>
      <c r="V49" s="189">
        <v>11449.41</v>
      </c>
      <c r="W49" s="189">
        <v>11668.66</v>
      </c>
      <c r="X49" s="221">
        <v>11469.02</v>
      </c>
      <c r="Y49" s="189">
        <v>12047.76</v>
      </c>
      <c r="Z49" s="189">
        <v>11779</v>
      </c>
      <c r="AA49" s="189">
        <v>12089.892444643825</v>
      </c>
      <c r="AB49" s="189">
        <v>12125.1402204693</v>
      </c>
      <c r="AC49" s="221">
        <v>12552.367759875062</v>
      </c>
      <c r="AD49" s="189">
        <v>13500</v>
      </c>
    </row>
    <row r="50" spans="1:30" ht="16" customHeight="1" x14ac:dyDescent="0.35">
      <c r="A50" s="82" t="s">
        <v>6</v>
      </c>
      <c r="B50" s="83" t="s">
        <v>199</v>
      </c>
      <c r="C50" s="187">
        <v>14486.456197440659</v>
      </c>
      <c r="D50" s="187">
        <v>14337.016338214797</v>
      </c>
      <c r="E50" s="187">
        <v>15026.1244163548</v>
      </c>
      <c r="F50" s="187">
        <v>14967.788142213756</v>
      </c>
      <c r="G50" s="187">
        <v>14928.983739547253</v>
      </c>
      <c r="H50" s="187">
        <v>13867.306020348295</v>
      </c>
      <c r="I50" s="187">
        <v>13867.306020348295</v>
      </c>
      <c r="J50" s="187">
        <f>14477.3636167707-1500</f>
        <v>12977.363616770701</v>
      </c>
      <c r="K50" s="187">
        <v>13575.725741772436</v>
      </c>
      <c r="L50" s="187">
        <v>14413.010778809772</v>
      </c>
      <c r="M50" s="188">
        <v>14972.882203326792</v>
      </c>
      <c r="N50" s="188">
        <v>16047.219742963362</v>
      </c>
      <c r="O50" s="188">
        <v>16099.441401013357</v>
      </c>
      <c r="P50" s="188">
        <v>16332.331012743272</v>
      </c>
      <c r="Q50" s="188">
        <f>16233.8475760353+377</f>
        <v>16610.847576035299</v>
      </c>
      <c r="R50" s="190">
        <v>17424.101140297877</v>
      </c>
      <c r="S50" s="190">
        <v>17263.632977783622</v>
      </c>
      <c r="T50" s="190">
        <v>17500</v>
      </c>
      <c r="U50" s="190">
        <v>16000</v>
      </c>
      <c r="V50" s="189">
        <v>16527.438994347231</v>
      </c>
      <c r="W50" s="189">
        <v>17591.063191411195</v>
      </c>
      <c r="X50" s="221">
        <v>16991.396455607519</v>
      </c>
      <c r="Y50" s="189">
        <v>17312.462454629207</v>
      </c>
      <c r="Z50" s="189">
        <v>17291.335732896798</v>
      </c>
      <c r="AA50" s="189">
        <v>17345.810823818952</v>
      </c>
      <c r="AB50" s="189">
        <v>17386.588449020193</v>
      </c>
      <c r="AC50" s="221">
        <v>18223.779017738947</v>
      </c>
      <c r="AD50" s="189">
        <v>18255.804058905182</v>
      </c>
    </row>
    <row r="51" spans="1:30" x14ac:dyDescent="0.35">
      <c r="A51" s="82" t="s">
        <v>317</v>
      </c>
      <c r="B51" s="83" t="s">
        <v>295</v>
      </c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8"/>
      <c r="N51" s="188"/>
      <c r="O51" s="188"/>
      <c r="P51" s="188"/>
      <c r="Q51" s="188"/>
      <c r="R51" s="190"/>
      <c r="S51" s="190"/>
      <c r="T51" s="190"/>
      <c r="U51" s="190"/>
      <c r="V51" s="189">
        <v>16531.009620351346</v>
      </c>
      <c r="W51" s="189">
        <v>15736.354964174043</v>
      </c>
      <c r="X51" s="221">
        <v>15142.877524222948</v>
      </c>
      <c r="Y51" s="189">
        <v>15388.660011701764</v>
      </c>
      <c r="Z51" s="189">
        <v>15426.978928616752</v>
      </c>
      <c r="AA51" s="189">
        <v>15758.759798976707</v>
      </c>
      <c r="AB51" s="189">
        <v>16078.36418797298</v>
      </c>
      <c r="AC51" s="221">
        <v>16453.862940114985</v>
      </c>
      <c r="AD51" s="189">
        <v>16500</v>
      </c>
    </row>
    <row r="52" spans="1:30" x14ac:dyDescent="0.35">
      <c r="A52" s="82" t="s">
        <v>493</v>
      </c>
      <c r="B52" s="83" t="s">
        <v>494</v>
      </c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8"/>
      <c r="N52" s="188"/>
      <c r="O52" s="188"/>
      <c r="P52" s="188"/>
      <c r="Q52" s="188"/>
      <c r="R52" s="190"/>
      <c r="S52" s="190"/>
      <c r="T52" s="190"/>
      <c r="U52" s="190"/>
      <c r="V52" s="189"/>
      <c r="W52" s="189"/>
      <c r="X52" s="221"/>
      <c r="Y52" s="189"/>
      <c r="Z52" s="189"/>
      <c r="AA52" s="189">
        <v>15391.180174572615</v>
      </c>
      <c r="AB52" s="189">
        <v>15570.497125494956</v>
      </c>
      <c r="AC52" s="221">
        <v>16077.80605131712</v>
      </c>
      <c r="AD52" s="189">
        <v>16000</v>
      </c>
    </row>
    <row r="53" spans="1:30" x14ac:dyDescent="0.35">
      <c r="A53" s="82" t="s">
        <v>252</v>
      </c>
      <c r="B53" s="83" t="s">
        <v>200</v>
      </c>
      <c r="C53" s="187">
        <v>10500</v>
      </c>
      <c r="D53" s="188">
        <v>10500</v>
      </c>
      <c r="E53" s="188">
        <v>11000</v>
      </c>
      <c r="F53" s="188">
        <v>11000</v>
      </c>
      <c r="G53" s="188">
        <v>11000.245754121759</v>
      </c>
      <c r="H53" s="188">
        <v>9980.5578196131446</v>
      </c>
      <c r="I53" s="188">
        <v>9000</v>
      </c>
      <c r="J53" s="188">
        <v>9000</v>
      </c>
      <c r="K53" s="188">
        <v>9394.7875672636728</v>
      </c>
      <c r="L53" s="188"/>
      <c r="M53" s="188"/>
      <c r="N53" s="188"/>
      <c r="O53" s="188"/>
      <c r="P53" s="188"/>
      <c r="Q53" s="188"/>
      <c r="R53" s="190"/>
      <c r="S53" s="190"/>
      <c r="T53" s="190"/>
      <c r="U53" s="190"/>
      <c r="V53" s="189"/>
      <c r="W53" s="189"/>
      <c r="X53" s="221"/>
      <c r="Y53" s="189">
        <v>11000</v>
      </c>
      <c r="Z53" s="189">
        <v>11709.60458452722</v>
      </c>
      <c r="AA53" s="189">
        <v>12300</v>
      </c>
      <c r="AB53" s="189">
        <v>16394</v>
      </c>
      <c r="AC53" s="221"/>
      <c r="AD53" s="189"/>
    </row>
    <row r="54" spans="1:30" x14ac:dyDescent="0.35">
      <c r="A54" s="82" t="s">
        <v>253</v>
      </c>
      <c r="B54" s="83" t="s">
        <v>296</v>
      </c>
      <c r="C54" s="187"/>
      <c r="D54" s="188"/>
      <c r="E54" s="188"/>
      <c r="F54" s="188"/>
      <c r="G54" s="188"/>
      <c r="H54" s="188"/>
      <c r="I54" s="188"/>
      <c r="J54" s="188"/>
      <c r="K54" s="188"/>
      <c r="L54" s="188"/>
      <c r="M54" s="188">
        <v>12500</v>
      </c>
      <c r="N54" s="188">
        <v>12500</v>
      </c>
      <c r="O54" s="188">
        <v>13000</v>
      </c>
      <c r="P54" s="188">
        <v>13000</v>
      </c>
      <c r="Q54" s="188">
        <v>13000</v>
      </c>
      <c r="R54" s="190">
        <v>13000</v>
      </c>
      <c r="S54" s="190">
        <v>13500</v>
      </c>
      <c r="T54" s="190">
        <v>15000</v>
      </c>
      <c r="U54" s="190">
        <v>12000</v>
      </c>
      <c r="V54" s="189">
        <v>11996.599943004825</v>
      </c>
      <c r="W54" s="189">
        <v>14000</v>
      </c>
      <c r="X54" s="221">
        <v>13700</v>
      </c>
      <c r="Y54" s="189">
        <v>13909.495533200905</v>
      </c>
      <c r="Z54" s="189">
        <v>13991.675615308621</v>
      </c>
      <c r="AA54" s="189">
        <v>15469.628043102301</v>
      </c>
      <c r="AB54" s="189">
        <v>16866.231983166756</v>
      </c>
      <c r="AC54" s="221">
        <v>17274.018343481202</v>
      </c>
      <c r="AD54" s="189">
        <v>18147.910956148586</v>
      </c>
    </row>
    <row r="55" spans="1:30" x14ac:dyDescent="0.35">
      <c r="A55" s="82" t="s">
        <v>8</v>
      </c>
      <c r="B55" s="83" t="s">
        <v>201</v>
      </c>
      <c r="C55" s="187">
        <v>14465.460942178455</v>
      </c>
      <c r="D55" s="188">
        <v>14509.576053349499</v>
      </c>
      <c r="E55" s="188">
        <v>15025.379353965638</v>
      </c>
      <c r="F55" s="188">
        <v>14910.678301970647</v>
      </c>
      <c r="G55" s="188">
        <v>14831.035909967355</v>
      </c>
      <c r="H55" s="188">
        <v>14808.45006473676</v>
      </c>
      <c r="I55" s="188">
        <f>15519.2770426906-1500</f>
        <v>14019.277042690601</v>
      </c>
      <c r="J55" s="188">
        <f>15979.3954889592-1500</f>
        <v>14479.395488959201</v>
      </c>
      <c r="K55" s="188">
        <v>14998.538825334661</v>
      </c>
      <c r="L55" s="188">
        <v>14535.256313245962</v>
      </c>
      <c r="M55" s="188">
        <v>14855.14784201781</v>
      </c>
      <c r="N55" s="188">
        <v>15392.891160782321</v>
      </c>
      <c r="O55" s="188">
        <v>15365.225970719288</v>
      </c>
      <c r="P55" s="188">
        <v>15345.865349432857</v>
      </c>
      <c r="Q55" s="188">
        <v>15465.2092644124</v>
      </c>
      <c r="R55" s="190">
        <v>16247.50430292599</v>
      </c>
      <c r="S55" s="190">
        <v>16000</v>
      </c>
      <c r="T55" s="190"/>
      <c r="U55" s="190"/>
      <c r="V55" s="189"/>
      <c r="W55" s="189">
        <v>16000</v>
      </c>
      <c r="X55" s="221">
        <v>16447.587409896623</v>
      </c>
      <c r="Y55" s="189">
        <v>16464.667351656819</v>
      </c>
      <c r="Z55" s="189">
        <v>16000</v>
      </c>
      <c r="AA55" s="189"/>
      <c r="AB55" s="189">
        <v>17008.321948860546</v>
      </c>
      <c r="AC55" s="221"/>
      <c r="AD55" s="189"/>
    </row>
    <row r="56" spans="1:30" x14ac:dyDescent="0.35">
      <c r="A56" s="82" t="s">
        <v>215</v>
      </c>
      <c r="B56" s="83" t="s">
        <v>297</v>
      </c>
      <c r="C56" s="187"/>
      <c r="D56" s="188"/>
      <c r="E56" s="188"/>
      <c r="F56" s="188"/>
      <c r="G56" s="188"/>
      <c r="H56" s="188"/>
      <c r="I56" s="188">
        <v>9000</v>
      </c>
      <c r="J56" s="188">
        <v>9000</v>
      </c>
      <c r="K56" s="188">
        <v>9594.9788263762857</v>
      </c>
      <c r="L56" s="188">
        <v>10500</v>
      </c>
      <c r="M56" s="188">
        <v>12341.137363910122</v>
      </c>
      <c r="N56" s="188">
        <v>12441.933603836223</v>
      </c>
      <c r="O56" s="188"/>
      <c r="P56" s="188">
        <v>13000</v>
      </c>
      <c r="Q56" s="188">
        <v>12851.445001474491</v>
      </c>
      <c r="R56" s="190">
        <v>12994.024053185927</v>
      </c>
      <c r="S56" s="190">
        <v>13500</v>
      </c>
      <c r="T56" s="190">
        <v>13500</v>
      </c>
      <c r="U56" s="190">
        <v>12000</v>
      </c>
      <c r="V56" s="189">
        <v>12000</v>
      </c>
      <c r="W56" s="189">
        <v>14000</v>
      </c>
      <c r="X56" s="221">
        <v>13700</v>
      </c>
      <c r="Y56" s="189">
        <v>14000</v>
      </c>
      <c r="Z56" s="189">
        <v>13970.906163753451</v>
      </c>
      <c r="AA56" s="189">
        <v>14300</v>
      </c>
      <c r="AB56" s="189">
        <v>17098.761629644388</v>
      </c>
      <c r="AC56" s="221">
        <v>17143.564650803612</v>
      </c>
      <c r="AD56" s="189">
        <v>18161.280357489799</v>
      </c>
    </row>
    <row r="57" spans="1:30" x14ac:dyDescent="0.35">
      <c r="A57" s="82" t="s">
        <v>10</v>
      </c>
      <c r="B57" s="83" t="s">
        <v>202</v>
      </c>
      <c r="C57" s="187">
        <v>10563.824965132497</v>
      </c>
      <c r="D57" s="188">
        <v>10507.26778217939</v>
      </c>
      <c r="E57" s="188">
        <v>10891.883029655908</v>
      </c>
      <c r="F57" s="188">
        <v>11017.156022207953</v>
      </c>
      <c r="G57" s="188">
        <v>11015.531143914253</v>
      </c>
      <c r="H57" s="188">
        <v>9991.5837104072398</v>
      </c>
      <c r="I57" s="188">
        <v>9000</v>
      </c>
      <c r="J57" s="188">
        <v>9000</v>
      </c>
      <c r="K57" s="188">
        <v>9837.9698135543058</v>
      </c>
      <c r="L57" s="188">
        <v>10500</v>
      </c>
      <c r="M57" s="188">
        <v>12500</v>
      </c>
      <c r="N57" s="188">
        <v>12500</v>
      </c>
      <c r="O57" s="188">
        <v>13000</v>
      </c>
      <c r="P57" s="188">
        <v>13000</v>
      </c>
      <c r="Q57" s="188">
        <v>13000</v>
      </c>
      <c r="R57" s="190">
        <v>12990.833148517779</v>
      </c>
      <c r="S57" s="190">
        <v>13391.563712227402</v>
      </c>
      <c r="T57" s="190">
        <v>13500</v>
      </c>
      <c r="U57" s="190">
        <v>12000</v>
      </c>
      <c r="V57" s="189">
        <v>12000</v>
      </c>
      <c r="W57" s="189">
        <v>14000</v>
      </c>
      <c r="X57" s="221">
        <v>13700</v>
      </c>
      <c r="Y57" s="189">
        <v>13943.331751305173</v>
      </c>
      <c r="Z57" s="189">
        <v>13949.370319945541</v>
      </c>
      <c r="AA57" s="189">
        <v>15373.678800856531</v>
      </c>
      <c r="AB57" s="189">
        <v>17075.291661900948</v>
      </c>
      <c r="AC57" s="221">
        <v>17383.623888852308</v>
      </c>
      <c r="AD57" s="189">
        <v>17817.113134390362</v>
      </c>
    </row>
    <row r="58" spans="1:30" x14ac:dyDescent="0.35">
      <c r="A58" s="82" t="s">
        <v>405</v>
      </c>
      <c r="B58" s="83" t="s">
        <v>406</v>
      </c>
      <c r="C58" s="187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90"/>
      <c r="S58" s="190"/>
      <c r="T58" s="190"/>
      <c r="U58" s="190"/>
      <c r="V58" s="189"/>
      <c r="W58" s="189"/>
      <c r="X58" s="221"/>
      <c r="Y58" s="189">
        <v>12000</v>
      </c>
      <c r="Z58" s="189">
        <v>12000</v>
      </c>
      <c r="AA58" s="189"/>
      <c r="AB58" s="189">
        <v>12300</v>
      </c>
      <c r="AC58" s="221">
        <v>12300</v>
      </c>
      <c r="AD58" s="189"/>
    </row>
    <row r="59" spans="1:30" x14ac:dyDescent="0.35">
      <c r="A59" s="82" t="s">
        <v>251</v>
      </c>
      <c r="B59" s="83" t="s">
        <v>298</v>
      </c>
      <c r="C59" s="187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>
        <v>12500</v>
      </c>
      <c r="Q59" s="188">
        <v>10000</v>
      </c>
      <c r="R59" s="190">
        <v>10000</v>
      </c>
      <c r="S59" s="189">
        <v>10000</v>
      </c>
      <c r="T59" s="189">
        <v>10000</v>
      </c>
      <c r="U59" s="189">
        <v>10000</v>
      </c>
      <c r="V59" s="189">
        <v>10000</v>
      </c>
      <c r="W59" s="189">
        <v>10000</v>
      </c>
      <c r="X59" s="221">
        <v>10000</v>
      </c>
      <c r="Y59" s="189"/>
      <c r="Z59" s="189">
        <v>16000</v>
      </c>
      <c r="AA59" s="189">
        <v>16000</v>
      </c>
      <c r="AB59" s="189">
        <v>17587.441360197077</v>
      </c>
      <c r="AC59" s="221">
        <v>18055.742870049842</v>
      </c>
      <c r="AD59" s="189">
        <v>18117.554309844363</v>
      </c>
    </row>
    <row r="60" spans="1:30" x14ac:dyDescent="0.35">
      <c r="A60" s="82" t="s">
        <v>97</v>
      </c>
      <c r="B60" s="83" t="s">
        <v>299</v>
      </c>
      <c r="C60" s="187">
        <v>17439.4869367479</v>
      </c>
      <c r="D60" s="188">
        <v>17645.06592923859</v>
      </c>
      <c r="E60" s="188">
        <v>17973.426193214265</v>
      </c>
      <c r="F60" s="188">
        <v>17990.90990565269</v>
      </c>
      <c r="G60" s="188">
        <v>18000</v>
      </c>
      <c r="H60" s="188">
        <v>17169.676668595173</v>
      </c>
      <c r="I60" s="188">
        <v>16000</v>
      </c>
      <c r="J60" s="188">
        <v>16000</v>
      </c>
      <c r="K60" s="188">
        <v>16512.641147663944</v>
      </c>
      <c r="L60" s="188">
        <v>16986.563472149839</v>
      </c>
      <c r="M60" s="188">
        <v>17463.277160096557</v>
      </c>
      <c r="N60" s="188">
        <v>17515.85076498787</v>
      </c>
      <c r="O60" s="188">
        <v>17984.850948699437</v>
      </c>
      <c r="P60" s="188">
        <v>18548.936533799628</v>
      </c>
      <c r="Q60" s="188">
        <v>19187.722861119484</v>
      </c>
      <c r="R60" s="190">
        <v>19300</v>
      </c>
      <c r="S60" s="190">
        <v>19862.190901665035</v>
      </c>
      <c r="T60" s="190">
        <v>19800</v>
      </c>
      <c r="U60" s="190">
        <v>18300</v>
      </c>
      <c r="V60" s="189">
        <v>18000</v>
      </c>
      <c r="W60" s="189">
        <v>18300</v>
      </c>
      <c r="X60" s="221">
        <v>18002.191596786055</v>
      </c>
      <c r="Y60" s="189">
        <v>18194.591833469989</v>
      </c>
      <c r="Z60" s="189">
        <v>18200</v>
      </c>
      <c r="AA60" s="189">
        <v>18200</v>
      </c>
      <c r="AB60" s="189">
        <v>18746.117798933101</v>
      </c>
      <c r="AC60" s="221">
        <v>19197.787365012809</v>
      </c>
      <c r="AD60" s="189">
        <v>19917.064728908575</v>
      </c>
    </row>
    <row r="61" spans="1:30" x14ac:dyDescent="0.35">
      <c r="A61" s="82" t="s">
        <v>98</v>
      </c>
      <c r="B61" s="83" t="s">
        <v>300</v>
      </c>
      <c r="C61" s="187">
        <v>16955.378703445713</v>
      </c>
      <c r="D61" s="188">
        <v>17082.559186604507</v>
      </c>
      <c r="E61" s="188">
        <v>17500</v>
      </c>
      <c r="F61" s="188">
        <v>17500</v>
      </c>
      <c r="G61" s="188">
        <v>17500</v>
      </c>
      <c r="H61" s="188">
        <v>16603.494647053703</v>
      </c>
      <c r="I61" s="188">
        <v>15500</v>
      </c>
      <c r="J61" s="188">
        <v>15500</v>
      </c>
      <c r="K61" s="188">
        <v>16000</v>
      </c>
      <c r="L61" s="188">
        <v>16000</v>
      </c>
      <c r="M61" s="188">
        <v>16726.574166052487</v>
      </c>
      <c r="N61" s="188">
        <v>17000</v>
      </c>
      <c r="O61" s="188">
        <v>17476.901785778588</v>
      </c>
      <c r="P61" s="188">
        <v>18000</v>
      </c>
      <c r="Q61" s="188">
        <v>18430.84712917127</v>
      </c>
      <c r="R61" s="190">
        <v>18800</v>
      </c>
      <c r="S61" s="190">
        <v>19376.799792316055</v>
      </c>
      <c r="T61" s="190">
        <v>19300</v>
      </c>
      <c r="U61" s="190">
        <v>17800</v>
      </c>
      <c r="V61" s="189">
        <v>17500</v>
      </c>
      <c r="W61" s="189">
        <v>17800</v>
      </c>
      <c r="X61" s="221">
        <v>17500</v>
      </c>
      <c r="Y61" s="189">
        <v>17700</v>
      </c>
      <c r="Z61" s="189">
        <v>17700</v>
      </c>
      <c r="AA61" s="189">
        <v>17700</v>
      </c>
      <c r="AB61" s="189">
        <v>18041.536915204677</v>
      </c>
      <c r="AC61" s="221">
        <v>18700</v>
      </c>
      <c r="AD61" s="189">
        <v>19646.239972601656</v>
      </c>
    </row>
    <row r="62" spans="1:30" x14ac:dyDescent="0.35">
      <c r="A62" s="82" t="s">
        <v>24</v>
      </c>
      <c r="B62" s="83" t="s">
        <v>301</v>
      </c>
      <c r="C62" s="187">
        <v>16500</v>
      </c>
      <c r="D62" s="188">
        <v>16830</v>
      </c>
      <c r="E62" s="188">
        <v>16949.308471918921</v>
      </c>
      <c r="F62" s="188">
        <v>17000</v>
      </c>
      <c r="G62" s="188">
        <v>17000</v>
      </c>
      <c r="H62" s="188">
        <v>16000</v>
      </c>
      <c r="I62" s="188"/>
      <c r="J62" s="188"/>
      <c r="K62" s="188"/>
      <c r="L62" s="188"/>
      <c r="M62" s="188"/>
      <c r="N62" s="188"/>
      <c r="O62" s="188"/>
      <c r="P62" s="188"/>
      <c r="Q62" s="188"/>
      <c r="R62" s="190"/>
      <c r="S62" s="190"/>
      <c r="T62" s="190"/>
      <c r="U62" s="190"/>
      <c r="V62" s="189">
        <v>16667.318802218797</v>
      </c>
      <c r="W62" s="189">
        <v>16200</v>
      </c>
      <c r="X62" s="221"/>
      <c r="Y62" s="189"/>
      <c r="Z62" s="189"/>
      <c r="AA62" s="189">
        <v>11293.478260869566</v>
      </c>
      <c r="AB62" s="189"/>
      <c r="AC62" s="221"/>
      <c r="AD62" s="189">
        <v>20051.40472061931</v>
      </c>
    </row>
    <row r="63" spans="1:30" x14ac:dyDescent="0.35">
      <c r="A63" s="82" t="s">
        <v>218</v>
      </c>
      <c r="B63" s="83" t="s">
        <v>302</v>
      </c>
      <c r="C63" s="187"/>
      <c r="D63" s="188"/>
      <c r="E63" s="188"/>
      <c r="F63" s="188"/>
      <c r="G63" s="188"/>
      <c r="H63" s="188"/>
      <c r="I63" s="188">
        <v>17000</v>
      </c>
      <c r="J63" s="188"/>
      <c r="K63" s="188">
        <v>17500</v>
      </c>
      <c r="L63" s="188">
        <v>18000</v>
      </c>
      <c r="M63" s="188"/>
      <c r="N63" s="188"/>
      <c r="O63" s="188"/>
      <c r="P63" s="188"/>
      <c r="Q63" s="188"/>
      <c r="R63" s="190"/>
      <c r="S63" s="190"/>
      <c r="T63" s="190"/>
      <c r="U63" s="190"/>
      <c r="V63" s="189"/>
      <c r="W63" s="189"/>
      <c r="X63" s="221"/>
      <c r="Y63" s="189"/>
      <c r="Z63" s="189"/>
      <c r="AA63" s="189"/>
      <c r="AB63" s="189"/>
      <c r="AC63" s="221"/>
      <c r="AD63" s="189"/>
    </row>
    <row r="64" spans="1:30" x14ac:dyDescent="0.35">
      <c r="A64" s="82" t="s">
        <v>217</v>
      </c>
      <c r="B64" s="83" t="s">
        <v>303</v>
      </c>
      <c r="C64" s="187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90"/>
      <c r="S64" s="190"/>
      <c r="T64" s="190"/>
      <c r="U64" s="190"/>
      <c r="V64" s="189"/>
      <c r="W64" s="189"/>
      <c r="X64" s="221"/>
      <c r="Y64" s="189"/>
      <c r="Z64" s="189"/>
      <c r="AA64" s="189"/>
      <c r="AB64" s="189"/>
      <c r="AC64" s="221"/>
      <c r="AD64" s="189"/>
    </row>
    <row r="65" spans="1:30" x14ac:dyDescent="0.35">
      <c r="A65" s="89" t="s">
        <v>24</v>
      </c>
      <c r="B65" s="83" t="s">
        <v>304</v>
      </c>
      <c r="C65" s="188">
        <v>16000</v>
      </c>
      <c r="D65" s="188">
        <v>16320</v>
      </c>
      <c r="E65" s="188">
        <v>16323.885525591635</v>
      </c>
      <c r="F65" s="188"/>
      <c r="G65" s="188"/>
      <c r="H65" s="188">
        <v>16000</v>
      </c>
      <c r="I65" s="188">
        <v>16000</v>
      </c>
      <c r="J65" s="188">
        <v>16000</v>
      </c>
      <c r="K65" s="188">
        <v>16344.566285152949</v>
      </c>
      <c r="L65" s="188">
        <v>16500</v>
      </c>
      <c r="M65" s="188">
        <v>16800</v>
      </c>
      <c r="N65" s="188">
        <v>16800</v>
      </c>
      <c r="O65" s="188">
        <v>17300</v>
      </c>
      <c r="P65" s="188"/>
      <c r="Q65" s="188"/>
      <c r="R65" s="190"/>
      <c r="S65" s="190"/>
      <c r="T65" s="190"/>
      <c r="U65" s="190"/>
      <c r="V65" s="189"/>
      <c r="W65" s="189"/>
      <c r="X65" s="221"/>
      <c r="Y65" s="189"/>
      <c r="Z65" s="189"/>
      <c r="AA65" s="189"/>
      <c r="AB65" s="189"/>
      <c r="AC65" s="221"/>
      <c r="AD65" s="189"/>
    </row>
    <row r="66" spans="1:30" x14ac:dyDescent="0.35">
      <c r="A66" s="89" t="s">
        <v>7</v>
      </c>
      <c r="B66" s="83" t="s">
        <v>263</v>
      </c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>
        <v>17000</v>
      </c>
      <c r="O66" s="188">
        <v>18750</v>
      </c>
      <c r="P66" s="188">
        <v>18750</v>
      </c>
      <c r="Q66" s="188"/>
      <c r="R66" s="190"/>
      <c r="S66" s="190"/>
      <c r="T66" s="190"/>
      <c r="U66" s="190"/>
      <c r="V66" s="189"/>
      <c r="W66" s="189"/>
      <c r="X66" s="221"/>
      <c r="Y66" s="189"/>
      <c r="Z66" s="189"/>
      <c r="AA66" s="189"/>
      <c r="AB66" s="189"/>
      <c r="AC66" s="221"/>
      <c r="AD66" s="189"/>
    </row>
    <row r="67" spans="1:30" x14ac:dyDescent="0.35">
      <c r="A67" s="89" t="s">
        <v>11</v>
      </c>
      <c r="B67" s="83" t="s">
        <v>255</v>
      </c>
      <c r="C67" s="188"/>
      <c r="D67" s="188"/>
      <c r="E67" s="188"/>
      <c r="F67" s="188"/>
      <c r="G67" s="188"/>
      <c r="H67" s="188"/>
      <c r="I67" s="188"/>
      <c r="J67" s="188"/>
      <c r="K67" s="188"/>
      <c r="L67" s="188">
        <v>16000</v>
      </c>
      <c r="M67" s="188">
        <v>16000</v>
      </c>
      <c r="N67" s="188">
        <v>17000</v>
      </c>
      <c r="O67" s="188"/>
      <c r="P67" s="188"/>
      <c r="Q67" s="188">
        <v>18750</v>
      </c>
      <c r="R67" s="190">
        <v>18750</v>
      </c>
      <c r="S67" s="190">
        <v>18750</v>
      </c>
      <c r="T67" s="190">
        <v>18250</v>
      </c>
      <c r="U67" s="190">
        <v>18250</v>
      </c>
      <c r="V67" s="189">
        <v>18250</v>
      </c>
      <c r="W67" s="189">
        <v>18250</v>
      </c>
      <c r="X67" s="221">
        <v>18250</v>
      </c>
      <c r="Y67" s="189">
        <v>18250</v>
      </c>
      <c r="Z67" s="189">
        <v>18250</v>
      </c>
      <c r="AA67" s="189">
        <v>18250</v>
      </c>
      <c r="AB67" s="189" t="s">
        <v>94</v>
      </c>
      <c r="AC67" s="221">
        <v>19674.730444049732</v>
      </c>
      <c r="AD67" s="189">
        <v>19830.849992046238</v>
      </c>
    </row>
    <row r="68" spans="1:30" x14ac:dyDescent="0.35">
      <c r="A68" s="82" t="s">
        <v>13</v>
      </c>
      <c r="B68" s="83" t="s">
        <v>305</v>
      </c>
      <c r="C68" s="188">
        <v>9355</v>
      </c>
      <c r="D68" s="188">
        <v>9355</v>
      </c>
      <c r="E68" s="188">
        <v>9355</v>
      </c>
      <c r="F68" s="188">
        <v>9354.8387096774186</v>
      </c>
      <c r="G68" s="188">
        <v>9354.8387096774186</v>
      </c>
      <c r="H68" s="187">
        <v>9355</v>
      </c>
      <c r="I68" s="188">
        <v>8548</v>
      </c>
      <c r="J68" s="188">
        <v>8548</v>
      </c>
      <c r="K68" s="187">
        <v>8548.3870967741932</v>
      </c>
      <c r="L68" s="187">
        <v>8548.3870967741932</v>
      </c>
      <c r="M68" s="187">
        <v>8548.3870967741932</v>
      </c>
      <c r="N68" s="188">
        <v>8548.3870967741932</v>
      </c>
      <c r="O68" s="188">
        <v>8548.3870967741932</v>
      </c>
      <c r="P68" s="188">
        <v>8548.3870967741932</v>
      </c>
      <c r="Q68" s="188">
        <v>8548.3870967741932</v>
      </c>
      <c r="R68" s="190">
        <v>8548.3870967741932</v>
      </c>
      <c r="S68" s="190">
        <v>8548.3870967741932</v>
      </c>
      <c r="T68" s="190">
        <v>8548.3870967741932</v>
      </c>
      <c r="U68" s="190">
        <v>8548.3870967741932</v>
      </c>
      <c r="V68" s="189">
        <f>5300/0.62</f>
        <v>8548.3870967741932</v>
      </c>
      <c r="W68" s="189">
        <f>5300/0.62</f>
        <v>8548.3870967741932</v>
      </c>
      <c r="X68" s="221">
        <f>4605.26327891469/0.66</f>
        <v>6977.6716347192269</v>
      </c>
      <c r="Y68" s="189">
        <f>4450/0.66</f>
        <v>6742.424242424242</v>
      </c>
      <c r="Z68" s="189">
        <f>4450/0.66</f>
        <v>6742.424242424242</v>
      </c>
      <c r="AA68" s="189">
        <f>4450/0.66</f>
        <v>6742.424242424242</v>
      </c>
      <c r="AB68" s="189">
        <v>6742.424242424242</v>
      </c>
      <c r="AC68" s="221">
        <v>6742.424242424242</v>
      </c>
      <c r="AD68" s="189">
        <v>6742.424242424242</v>
      </c>
    </row>
    <row r="69" spans="1:30" x14ac:dyDescent="0.35">
      <c r="AC69" s="338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8F52-A6DC-4DCB-92AE-19D1A5069871}">
  <dimension ref="A2:AD90"/>
  <sheetViews>
    <sheetView showFormulas="1" showGridLines="0" view="pageBreakPreview" topLeftCell="A15" zoomScale="60" zoomScaleNormal="50" workbookViewId="0">
      <selection activeCell="D71" sqref="D71"/>
    </sheetView>
  </sheetViews>
  <sheetFormatPr defaultColWidth="7.54296875" defaultRowHeight="15.5" x14ac:dyDescent="0.35"/>
  <cols>
    <col min="1" max="1" width="9.54296875" style="6" customWidth="1"/>
    <col min="2" max="2" width="14.36328125" style="6" customWidth="1"/>
    <col min="3" max="8" width="9.1796875" style="6" bestFit="1" customWidth="1"/>
    <col min="9" max="10" width="12.54296875" style="6" bestFit="1" customWidth="1"/>
    <col min="11" max="16" width="9.1796875" style="6" bestFit="1" customWidth="1"/>
    <col min="17" max="17" width="12.26953125" style="6" bestFit="1" customWidth="1"/>
    <col min="18" max="26" width="9.08984375" style="6" bestFit="1" customWidth="1"/>
    <col min="27" max="27" width="9.1796875" style="6" bestFit="1" customWidth="1"/>
    <col min="28" max="28" width="10.26953125" style="6" customWidth="1"/>
    <col min="29" max="29" width="8.81640625" style="6" customWidth="1"/>
    <col min="30" max="30" width="9.08984375" style="6" bestFit="1" customWidth="1"/>
    <col min="31" max="16384" width="7.54296875" style="6"/>
  </cols>
  <sheetData>
    <row r="2" spans="1:2" ht="20" x14ac:dyDescent="0.35">
      <c r="A2" s="386"/>
      <c r="B2" s="386"/>
    </row>
    <row r="69" spans="1:30" s="102" customFormat="1" ht="30" x14ac:dyDescent="0.35">
      <c r="A69" s="92" t="s">
        <v>3</v>
      </c>
      <c r="B69" s="92" t="s">
        <v>4</v>
      </c>
      <c r="C69" s="266" t="s">
        <v>132</v>
      </c>
      <c r="D69" s="266">
        <v>2</v>
      </c>
      <c r="E69" s="266">
        <v>3</v>
      </c>
      <c r="F69" s="266">
        <v>4</v>
      </c>
      <c r="G69" s="266">
        <v>5</v>
      </c>
      <c r="H69" s="266">
        <v>6</v>
      </c>
      <c r="I69" s="266">
        <v>7</v>
      </c>
      <c r="J69" s="266">
        <v>8</v>
      </c>
      <c r="K69" s="266">
        <v>9</v>
      </c>
      <c r="L69" s="266">
        <v>10</v>
      </c>
      <c r="M69" s="266">
        <v>11</v>
      </c>
      <c r="N69" s="266">
        <v>12</v>
      </c>
      <c r="O69" s="266" t="s">
        <v>269</v>
      </c>
      <c r="P69" s="266">
        <v>2</v>
      </c>
      <c r="Q69" s="266">
        <v>3</v>
      </c>
      <c r="R69" s="267">
        <v>4</v>
      </c>
      <c r="S69" s="267">
        <v>5</v>
      </c>
      <c r="T69" s="267">
        <v>6</v>
      </c>
      <c r="U69" s="267">
        <v>7</v>
      </c>
      <c r="V69" s="267">
        <v>8</v>
      </c>
      <c r="W69" s="267">
        <v>9</v>
      </c>
      <c r="X69" s="268">
        <v>10</v>
      </c>
      <c r="Y69" s="267">
        <v>11</v>
      </c>
      <c r="Z69" s="267">
        <v>12</v>
      </c>
      <c r="AA69" s="267" t="s">
        <v>417</v>
      </c>
      <c r="AB69" s="267">
        <v>2</v>
      </c>
      <c r="AC69" s="267">
        <v>3</v>
      </c>
      <c r="AD69" s="267">
        <v>4</v>
      </c>
    </row>
    <row r="70" spans="1:30" s="193" customFormat="1" x14ac:dyDescent="0.35">
      <c r="A70" s="359" t="s">
        <v>5</v>
      </c>
      <c r="B70" s="360" t="s">
        <v>198</v>
      </c>
      <c r="C70" s="185">
        <v>8708.4661839765395</v>
      </c>
      <c r="D70" s="186">
        <v>9206.5026628156465</v>
      </c>
      <c r="E70" s="186">
        <v>10350.583350731875</v>
      </c>
      <c r="F70" s="186">
        <v>10630.800578172872</v>
      </c>
      <c r="G70" s="186">
        <v>9861.484043253442</v>
      </c>
      <c r="H70" s="186">
        <v>9199.095034332342</v>
      </c>
      <c r="I70" s="186">
        <v>8896.036510365795</v>
      </c>
      <c r="J70" s="186">
        <v>9246.397757923467</v>
      </c>
      <c r="K70" s="186">
        <v>9607.8930976795309</v>
      </c>
      <c r="L70" s="186">
        <v>10586.188429821323</v>
      </c>
      <c r="M70" s="186">
        <v>11153.125423850262</v>
      </c>
      <c r="N70" s="186">
        <v>11113.720138938117</v>
      </c>
      <c r="O70" s="186">
        <v>11099.75498909093</v>
      </c>
      <c r="P70" s="186">
        <v>11015.602352349617</v>
      </c>
      <c r="Q70" s="186">
        <v>11145.195532618884</v>
      </c>
      <c r="R70" s="189">
        <v>12500</v>
      </c>
      <c r="S70" s="189">
        <v>13000</v>
      </c>
      <c r="T70" s="189">
        <v>13000</v>
      </c>
      <c r="U70" s="189">
        <v>11500</v>
      </c>
      <c r="V70" s="189">
        <v>11449.41</v>
      </c>
      <c r="W70" s="189">
        <v>11668.66</v>
      </c>
      <c r="X70" s="221">
        <v>11469.02</v>
      </c>
      <c r="Y70" s="189">
        <v>12047.76</v>
      </c>
      <c r="Z70" s="189">
        <v>11779</v>
      </c>
      <c r="AA70" s="189">
        <v>12089.892444643825</v>
      </c>
      <c r="AB70" s="189">
        <v>12125.1402204693</v>
      </c>
      <c r="AC70" s="221">
        <v>12552.367759875062</v>
      </c>
      <c r="AD70" s="189">
        <v>13500</v>
      </c>
    </row>
    <row r="71" spans="1:30" s="209" customFormat="1" ht="16" customHeight="1" x14ac:dyDescent="0.35">
      <c r="A71" s="190" t="s">
        <v>6</v>
      </c>
      <c r="B71" s="174" t="s">
        <v>199</v>
      </c>
      <c r="C71" s="205">
        <v>14486.456197440659</v>
      </c>
      <c r="D71" s="205">
        <v>14337.016338214797</v>
      </c>
      <c r="E71" s="205">
        <v>15026.1244163548</v>
      </c>
      <c r="F71" s="205">
        <v>14967.788142213756</v>
      </c>
      <c r="G71" s="205">
        <v>14928.983739547253</v>
      </c>
      <c r="H71" s="205">
        <v>13867.306020348295</v>
      </c>
      <c r="I71" s="205">
        <v>13867.306020348295</v>
      </c>
      <c r="J71" s="205">
        <f>14477.3636167707-1500</f>
        <v>12977.363616770701</v>
      </c>
      <c r="K71" s="205">
        <v>13575.725741772436</v>
      </c>
      <c r="L71" s="205">
        <v>14413.010778809772</v>
      </c>
      <c r="M71" s="190">
        <v>14972.882203326792</v>
      </c>
      <c r="N71" s="190">
        <v>16047.219742963362</v>
      </c>
      <c r="O71" s="190">
        <v>16099.441401013357</v>
      </c>
      <c r="P71" s="190">
        <v>16332.331012743272</v>
      </c>
      <c r="Q71" s="190">
        <f>16233.8475760353+377</f>
        <v>16610.847576035299</v>
      </c>
      <c r="R71" s="190">
        <v>17424.101140297877</v>
      </c>
      <c r="S71" s="190">
        <v>17263.632977783622</v>
      </c>
      <c r="T71" s="190">
        <v>17500</v>
      </c>
      <c r="U71" s="190">
        <v>16000</v>
      </c>
      <c r="V71" s="189">
        <v>16527.438994347231</v>
      </c>
      <c r="W71" s="189">
        <v>17591.063191411195</v>
      </c>
      <c r="X71" s="221">
        <v>16991.396455607519</v>
      </c>
      <c r="Y71" s="189">
        <v>17312.462454629207</v>
      </c>
      <c r="Z71" s="189">
        <v>17291.335732896798</v>
      </c>
      <c r="AA71" s="189">
        <v>17345.810823818952</v>
      </c>
      <c r="AB71" s="189">
        <v>17386.588449020193</v>
      </c>
      <c r="AC71" s="221">
        <v>18223.779017738947</v>
      </c>
      <c r="AD71" s="189">
        <v>18255.804058905182</v>
      </c>
    </row>
    <row r="72" spans="1:30" x14ac:dyDescent="0.35">
      <c r="A72" s="82" t="s">
        <v>317</v>
      </c>
      <c r="B72" s="83" t="s">
        <v>295</v>
      </c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8"/>
      <c r="N72" s="188"/>
      <c r="O72" s="188"/>
      <c r="P72" s="188"/>
      <c r="Q72" s="188"/>
      <c r="R72" s="190"/>
      <c r="S72" s="190"/>
      <c r="T72" s="190"/>
      <c r="U72" s="190"/>
      <c r="V72" s="189">
        <v>16531.009620351346</v>
      </c>
      <c r="W72" s="189">
        <v>15736.354964174043</v>
      </c>
      <c r="X72" s="221">
        <v>15142.877524222948</v>
      </c>
      <c r="Y72" s="189">
        <v>15388.660011701764</v>
      </c>
      <c r="Z72" s="189">
        <v>15426.978928616752</v>
      </c>
      <c r="AA72" s="189">
        <v>15758.759798976707</v>
      </c>
      <c r="AB72" s="189">
        <v>16078.36418797298</v>
      </c>
      <c r="AC72" s="221">
        <v>16453.862940114985</v>
      </c>
      <c r="AD72" s="189">
        <v>16500</v>
      </c>
    </row>
    <row r="73" spans="1:30" x14ac:dyDescent="0.35">
      <c r="A73" s="82" t="s">
        <v>493</v>
      </c>
      <c r="B73" s="83" t="s">
        <v>494</v>
      </c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8"/>
      <c r="N73" s="188"/>
      <c r="O73" s="188"/>
      <c r="P73" s="188"/>
      <c r="Q73" s="188"/>
      <c r="R73" s="190"/>
      <c r="S73" s="190"/>
      <c r="T73" s="190"/>
      <c r="U73" s="190"/>
      <c r="V73" s="189"/>
      <c r="W73" s="189"/>
      <c r="X73" s="221"/>
      <c r="Y73" s="189"/>
      <c r="Z73" s="189"/>
      <c r="AA73" s="189">
        <v>15391.180174572615</v>
      </c>
      <c r="AB73" s="189">
        <v>15570.497125494956</v>
      </c>
      <c r="AC73" s="221">
        <v>16077.80605131712</v>
      </c>
      <c r="AD73" s="189">
        <v>16000</v>
      </c>
    </row>
    <row r="74" spans="1:30" x14ac:dyDescent="0.35">
      <c r="A74" s="82" t="s">
        <v>252</v>
      </c>
      <c r="B74" s="83" t="s">
        <v>200</v>
      </c>
      <c r="C74" s="187">
        <v>10500</v>
      </c>
      <c r="D74" s="188">
        <v>10500</v>
      </c>
      <c r="E74" s="188">
        <v>11000</v>
      </c>
      <c r="F74" s="188">
        <v>11000</v>
      </c>
      <c r="G74" s="188">
        <v>11000.245754121759</v>
      </c>
      <c r="H74" s="188">
        <v>9980.5578196131446</v>
      </c>
      <c r="I74" s="188">
        <v>9000</v>
      </c>
      <c r="J74" s="188">
        <v>9000</v>
      </c>
      <c r="K74" s="188">
        <v>9394.7875672636728</v>
      </c>
      <c r="L74" s="188"/>
      <c r="M74" s="188"/>
      <c r="N74" s="188"/>
      <c r="O74" s="188"/>
      <c r="P74" s="188"/>
      <c r="Q74" s="188"/>
      <c r="R74" s="190"/>
      <c r="S74" s="190"/>
      <c r="T74" s="190"/>
      <c r="U74" s="190"/>
      <c r="V74" s="189"/>
      <c r="W74" s="189"/>
      <c r="X74" s="221"/>
      <c r="Y74" s="189">
        <v>11000</v>
      </c>
      <c r="Z74" s="189">
        <v>11709.60458452722</v>
      </c>
      <c r="AA74" s="189">
        <v>12300</v>
      </c>
      <c r="AB74" s="189">
        <v>16394</v>
      </c>
      <c r="AC74" s="221"/>
      <c r="AD74" s="189"/>
    </row>
    <row r="75" spans="1:30" x14ac:dyDescent="0.35">
      <c r="A75" s="82" t="s">
        <v>253</v>
      </c>
      <c r="B75" s="83" t="s">
        <v>296</v>
      </c>
      <c r="C75" s="187"/>
      <c r="D75" s="188"/>
      <c r="E75" s="188"/>
      <c r="F75" s="188"/>
      <c r="G75" s="188"/>
      <c r="H75" s="188"/>
      <c r="I75" s="188"/>
      <c r="J75" s="188"/>
      <c r="K75" s="188"/>
      <c r="L75" s="188"/>
      <c r="M75" s="188">
        <v>12500</v>
      </c>
      <c r="N75" s="188">
        <v>12500</v>
      </c>
      <c r="O75" s="188">
        <v>13000</v>
      </c>
      <c r="P75" s="188">
        <v>13000</v>
      </c>
      <c r="Q75" s="188">
        <v>13000</v>
      </c>
      <c r="R75" s="190">
        <v>13000</v>
      </c>
      <c r="S75" s="190">
        <v>13500</v>
      </c>
      <c r="T75" s="190">
        <v>15000</v>
      </c>
      <c r="U75" s="190">
        <v>12000</v>
      </c>
      <c r="V75" s="189">
        <v>11996.599943004825</v>
      </c>
      <c r="W75" s="189">
        <v>14000</v>
      </c>
      <c r="X75" s="221">
        <v>13700</v>
      </c>
      <c r="Y75" s="189">
        <v>13909.495533200905</v>
      </c>
      <c r="Z75" s="189">
        <v>13991.675615308621</v>
      </c>
      <c r="AA75" s="189">
        <v>15469.628043102301</v>
      </c>
      <c r="AB75" s="189">
        <v>16866.231983166756</v>
      </c>
      <c r="AC75" s="221">
        <v>17274.018343481202</v>
      </c>
      <c r="AD75" s="189">
        <v>18147.910956148586</v>
      </c>
    </row>
    <row r="76" spans="1:30" x14ac:dyDescent="0.35">
      <c r="A76" s="82" t="s">
        <v>8</v>
      </c>
      <c r="B76" s="83" t="s">
        <v>201</v>
      </c>
      <c r="C76" s="187">
        <v>14465.460942178455</v>
      </c>
      <c r="D76" s="188">
        <v>14509.576053349499</v>
      </c>
      <c r="E76" s="188">
        <v>15025.379353965638</v>
      </c>
      <c r="F76" s="188">
        <v>14910.678301970647</v>
      </c>
      <c r="G76" s="188">
        <v>14831.035909967355</v>
      </c>
      <c r="H76" s="188">
        <v>14808.45006473676</v>
      </c>
      <c r="I76" s="188">
        <f>15519.2770426906-1500</f>
        <v>14019.277042690601</v>
      </c>
      <c r="J76" s="188">
        <f>15979.3954889592-1500</f>
        <v>14479.395488959201</v>
      </c>
      <c r="K76" s="188">
        <v>14998.538825334661</v>
      </c>
      <c r="L76" s="188">
        <v>14535.256313245962</v>
      </c>
      <c r="M76" s="188">
        <v>14855.14784201781</v>
      </c>
      <c r="N76" s="188">
        <v>15392.891160782321</v>
      </c>
      <c r="O76" s="188">
        <v>15365.225970719288</v>
      </c>
      <c r="P76" s="188">
        <v>15345.865349432857</v>
      </c>
      <c r="Q76" s="188">
        <v>15465.2092644124</v>
      </c>
      <c r="R76" s="190">
        <v>16247.50430292599</v>
      </c>
      <c r="S76" s="190">
        <v>16000</v>
      </c>
      <c r="T76" s="190"/>
      <c r="U76" s="190"/>
      <c r="V76" s="189"/>
      <c r="W76" s="189">
        <v>16000</v>
      </c>
      <c r="X76" s="221">
        <v>16447.587409896623</v>
      </c>
      <c r="Y76" s="189">
        <v>16464.667351656819</v>
      </c>
      <c r="Z76" s="189">
        <v>16000</v>
      </c>
      <c r="AA76" s="189"/>
      <c r="AB76" s="189">
        <v>17008.321948860546</v>
      </c>
      <c r="AC76" s="221"/>
      <c r="AD76" s="189"/>
    </row>
    <row r="77" spans="1:30" x14ac:dyDescent="0.35">
      <c r="A77" s="82" t="s">
        <v>215</v>
      </c>
      <c r="B77" s="83" t="s">
        <v>297</v>
      </c>
      <c r="C77" s="187"/>
      <c r="D77" s="188"/>
      <c r="E77" s="188"/>
      <c r="F77" s="188"/>
      <c r="G77" s="188"/>
      <c r="H77" s="188"/>
      <c r="I77" s="188">
        <v>9000</v>
      </c>
      <c r="J77" s="188">
        <v>9000</v>
      </c>
      <c r="K77" s="188">
        <v>9594.9788263762857</v>
      </c>
      <c r="L77" s="188">
        <v>10500</v>
      </c>
      <c r="M77" s="188">
        <v>12341.137363910122</v>
      </c>
      <c r="N77" s="188">
        <v>12441.933603836223</v>
      </c>
      <c r="O77" s="188"/>
      <c r="P77" s="188">
        <v>13000</v>
      </c>
      <c r="Q77" s="188">
        <v>12851.445001474491</v>
      </c>
      <c r="R77" s="190">
        <v>12994.024053185927</v>
      </c>
      <c r="S77" s="190">
        <v>13500</v>
      </c>
      <c r="T77" s="190">
        <v>13500</v>
      </c>
      <c r="U77" s="190">
        <v>12000</v>
      </c>
      <c r="V77" s="189">
        <v>12000</v>
      </c>
      <c r="W77" s="189">
        <v>14000</v>
      </c>
      <c r="X77" s="221">
        <v>13700</v>
      </c>
      <c r="Y77" s="189">
        <v>14000</v>
      </c>
      <c r="Z77" s="189">
        <v>13970.906163753451</v>
      </c>
      <c r="AA77" s="189">
        <v>14300</v>
      </c>
      <c r="AB77" s="189">
        <v>17098.761629644388</v>
      </c>
      <c r="AC77" s="221">
        <v>17143.564650803612</v>
      </c>
      <c r="AD77" s="189">
        <v>18161.280357489799</v>
      </c>
    </row>
    <row r="78" spans="1:30" x14ac:dyDescent="0.35">
      <c r="A78" s="82" t="s">
        <v>10</v>
      </c>
      <c r="B78" s="83" t="s">
        <v>202</v>
      </c>
      <c r="C78" s="187">
        <v>10563.824965132497</v>
      </c>
      <c r="D78" s="188">
        <v>10507.26778217939</v>
      </c>
      <c r="E78" s="188">
        <v>10891.883029655908</v>
      </c>
      <c r="F78" s="188">
        <v>11017.156022207953</v>
      </c>
      <c r="G78" s="188">
        <v>11015.531143914253</v>
      </c>
      <c r="H78" s="188">
        <v>9991.5837104072398</v>
      </c>
      <c r="I78" s="188">
        <v>9000</v>
      </c>
      <c r="J78" s="188">
        <v>9000</v>
      </c>
      <c r="K78" s="188">
        <v>9837.9698135543058</v>
      </c>
      <c r="L78" s="188">
        <v>10500</v>
      </c>
      <c r="M78" s="188">
        <v>12500</v>
      </c>
      <c r="N78" s="188">
        <v>12500</v>
      </c>
      <c r="O78" s="188">
        <v>13000</v>
      </c>
      <c r="P78" s="188">
        <v>13000</v>
      </c>
      <c r="Q78" s="188">
        <v>13000</v>
      </c>
      <c r="R78" s="190">
        <v>12990.833148517779</v>
      </c>
      <c r="S78" s="190">
        <v>13391.563712227402</v>
      </c>
      <c r="T78" s="190">
        <v>13500</v>
      </c>
      <c r="U78" s="190">
        <v>12000</v>
      </c>
      <c r="V78" s="189">
        <v>12000</v>
      </c>
      <c r="W78" s="189">
        <v>14000</v>
      </c>
      <c r="X78" s="221">
        <v>13700</v>
      </c>
      <c r="Y78" s="189">
        <v>13943.331751305173</v>
      </c>
      <c r="Z78" s="189">
        <v>13949.370319945541</v>
      </c>
      <c r="AA78" s="189">
        <v>15373.678800856531</v>
      </c>
      <c r="AB78" s="189">
        <v>17075.291661900948</v>
      </c>
      <c r="AC78" s="221">
        <v>17383.623888852308</v>
      </c>
      <c r="AD78" s="189">
        <v>17817.113134390362</v>
      </c>
    </row>
    <row r="79" spans="1:30" x14ac:dyDescent="0.35">
      <c r="A79" s="82" t="s">
        <v>405</v>
      </c>
      <c r="B79" s="83" t="s">
        <v>406</v>
      </c>
      <c r="C79" s="187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90"/>
      <c r="S79" s="190"/>
      <c r="T79" s="190"/>
      <c r="U79" s="190"/>
      <c r="V79" s="189"/>
      <c r="W79" s="189"/>
      <c r="X79" s="221"/>
      <c r="Y79" s="189">
        <v>12000</v>
      </c>
      <c r="Z79" s="189">
        <v>12000</v>
      </c>
      <c r="AA79" s="189"/>
      <c r="AB79" s="189">
        <v>12300</v>
      </c>
      <c r="AC79" s="221">
        <v>12300</v>
      </c>
      <c r="AD79" s="189"/>
    </row>
    <row r="80" spans="1:30" x14ac:dyDescent="0.35">
      <c r="A80" s="82" t="s">
        <v>251</v>
      </c>
      <c r="B80" s="83" t="s">
        <v>298</v>
      </c>
      <c r="C80" s="187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>
        <v>12500</v>
      </c>
      <c r="Q80" s="188">
        <v>10000</v>
      </c>
      <c r="R80" s="190">
        <v>10000</v>
      </c>
      <c r="S80" s="189">
        <v>10000</v>
      </c>
      <c r="T80" s="189">
        <v>10000</v>
      </c>
      <c r="U80" s="189">
        <v>10000</v>
      </c>
      <c r="V80" s="189">
        <v>10000</v>
      </c>
      <c r="W80" s="189">
        <v>10000</v>
      </c>
      <c r="X80" s="221">
        <v>10000</v>
      </c>
      <c r="Y80" s="189"/>
      <c r="Z80" s="189">
        <v>16000</v>
      </c>
      <c r="AA80" s="189">
        <v>16000</v>
      </c>
      <c r="AB80" s="189">
        <v>17587.441360197077</v>
      </c>
      <c r="AC80" s="221">
        <v>18055.742870049842</v>
      </c>
      <c r="AD80" s="189">
        <v>18117.554309844363</v>
      </c>
    </row>
    <row r="81" spans="1:30" s="193" customFormat="1" x14ac:dyDescent="0.35">
      <c r="A81" s="359" t="s">
        <v>97</v>
      </c>
      <c r="B81" s="360" t="s">
        <v>299</v>
      </c>
      <c r="C81" s="361">
        <v>17439.4869367479</v>
      </c>
      <c r="D81" s="361">
        <v>17645.06592923859</v>
      </c>
      <c r="E81" s="361">
        <v>17973.426193214265</v>
      </c>
      <c r="F81" s="361">
        <v>17990.90990565269</v>
      </c>
      <c r="G81" s="361">
        <v>18000</v>
      </c>
      <c r="H81" s="361">
        <v>17169.676668595173</v>
      </c>
      <c r="I81" s="361">
        <v>16000</v>
      </c>
      <c r="J81" s="361">
        <v>16000</v>
      </c>
      <c r="K81" s="361">
        <v>16512.641147663944</v>
      </c>
      <c r="L81" s="361">
        <v>16986.563472149839</v>
      </c>
      <c r="M81" s="361">
        <v>17463.277160096557</v>
      </c>
      <c r="N81" s="361">
        <v>17515.85076498787</v>
      </c>
      <c r="O81" s="361">
        <v>17984.850948699437</v>
      </c>
      <c r="P81" s="361">
        <v>18548.936533799628</v>
      </c>
      <c r="Q81" s="361">
        <v>19187.722861119484</v>
      </c>
      <c r="R81" s="362">
        <v>19300</v>
      </c>
      <c r="S81" s="362">
        <v>19862.190901665035</v>
      </c>
      <c r="T81" s="362">
        <v>19800</v>
      </c>
      <c r="U81" s="362">
        <v>18300</v>
      </c>
      <c r="V81" s="363">
        <v>18000</v>
      </c>
      <c r="W81" s="363">
        <v>18300</v>
      </c>
      <c r="X81" s="364">
        <v>18002.191596786055</v>
      </c>
      <c r="Y81" s="363">
        <v>18194.591833469989</v>
      </c>
      <c r="Z81" s="363">
        <v>18200</v>
      </c>
      <c r="AA81" s="363">
        <v>18200</v>
      </c>
      <c r="AB81" s="363">
        <v>18746.117798933101</v>
      </c>
      <c r="AC81" s="364">
        <v>19197.787365012809</v>
      </c>
      <c r="AD81" s="363">
        <v>19917.064728908575</v>
      </c>
    </row>
    <row r="82" spans="1:30" x14ac:dyDescent="0.35">
      <c r="A82" s="82" t="s">
        <v>98</v>
      </c>
      <c r="B82" s="83" t="s">
        <v>300</v>
      </c>
      <c r="C82" s="187">
        <v>16955.378703445713</v>
      </c>
      <c r="D82" s="188">
        <v>17082.559186604507</v>
      </c>
      <c r="E82" s="188">
        <v>17500</v>
      </c>
      <c r="F82" s="188">
        <v>17500</v>
      </c>
      <c r="G82" s="188">
        <v>17500</v>
      </c>
      <c r="H82" s="188">
        <v>16603.494647053703</v>
      </c>
      <c r="I82" s="188">
        <v>15500</v>
      </c>
      <c r="J82" s="188">
        <v>15500</v>
      </c>
      <c r="K82" s="188">
        <v>16000</v>
      </c>
      <c r="L82" s="188">
        <v>16000</v>
      </c>
      <c r="M82" s="188">
        <v>16726.574166052487</v>
      </c>
      <c r="N82" s="188">
        <v>17000</v>
      </c>
      <c r="O82" s="188">
        <v>17476.901785778588</v>
      </c>
      <c r="P82" s="188">
        <v>18000</v>
      </c>
      <c r="Q82" s="188">
        <v>18430.84712917127</v>
      </c>
      <c r="R82" s="190">
        <v>18800</v>
      </c>
      <c r="S82" s="190">
        <v>19376.799792316055</v>
      </c>
      <c r="T82" s="190">
        <v>19300</v>
      </c>
      <c r="U82" s="190">
        <v>17800</v>
      </c>
      <c r="V82" s="189">
        <v>17500</v>
      </c>
      <c r="W82" s="189">
        <v>17800</v>
      </c>
      <c r="X82" s="221">
        <v>17500</v>
      </c>
      <c r="Y82" s="189">
        <v>17700</v>
      </c>
      <c r="Z82" s="189">
        <v>17700</v>
      </c>
      <c r="AA82" s="189">
        <v>17700</v>
      </c>
      <c r="AB82" s="189">
        <v>18041.536915204677</v>
      </c>
      <c r="AC82" s="221">
        <v>18700</v>
      </c>
      <c r="AD82" s="189">
        <v>19646.239972601656</v>
      </c>
    </row>
    <row r="83" spans="1:30" x14ac:dyDescent="0.35">
      <c r="A83" s="82" t="s">
        <v>24</v>
      </c>
      <c r="B83" s="83" t="s">
        <v>301</v>
      </c>
      <c r="C83" s="187">
        <v>16500</v>
      </c>
      <c r="D83" s="188">
        <v>16830</v>
      </c>
      <c r="E83" s="188">
        <v>16949.308471918921</v>
      </c>
      <c r="F83" s="188">
        <v>17000</v>
      </c>
      <c r="G83" s="188">
        <v>17000</v>
      </c>
      <c r="H83" s="188">
        <v>16000</v>
      </c>
      <c r="I83" s="188"/>
      <c r="J83" s="188"/>
      <c r="K83" s="188"/>
      <c r="L83" s="188"/>
      <c r="M83" s="188"/>
      <c r="N83" s="188"/>
      <c r="O83" s="188"/>
      <c r="P83" s="188"/>
      <c r="Q83" s="188"/>
      <c r="R83" s="190"/>
      <c r="S83" s="190"/>
      <c r="T83" s="190"/>
      <c r="U83" s="190"/>
      <c r="V83" s="189">
        <v>16667.318802218797</v>
      </c>
      <c r="W83" s="189">
        <v>16200</v>
      </c>
      <c r="X83" s="221"/>
      <c r="Y83" s="189"/>
      <c r="Z83" s="189"/>
      <c r="AA83" s="189">
        <v>11293.478260869566</v>
      </c>
      <c r="AB83" s="189"/>
      <c r="AC83" s="221"/>
      <c r="AD83" s="189">
        <v>20051.40472061931</v>
      </c>
    </row>
    <row r="84" spans="1:30" x14ac:dyDescent="0.35">
      <c r="A84" s="82" t="s">
        <v>218</v>
      </c>
      <c r="B84" s="83" t="s">
        <v>302</v>
      </c>
      <c r="C84" s="187"/>
      <c r="D84" s="188"/>
      <c r="E84" s="188"/>
      <c r="F84" s="188"/>
      <c r="G84" s="188"/>
      <c r="H84" s="188"/>
      <c r="I84" s="188">
        <v>17000</v>
      </c>
      <c r="J84" s="188"/>
      <c r="K84" s="188">
        <v>17500</v>
      </c>
      <c r="L84" s="188">
        <v>18000</v>
      </c>
      <c r="M84" s="188"/>
      <c r="N84" s="188"/>
      <c r="O84" s="188"/>
      <c r="P84" s="188"/>
      <c r="Q84" s="188"/>
      <c r="R84" s="190"/>
      <c r="S84" s="190"/>
      <c r="T84" s="190"/>
      <c r="U84" s="190"/>
      <c r="V84" s="189"/>
      <c r="W84" s="189"/>
      <c r="X84" s="221"/>
      <c r="Y84" s="189"/>
      <c r="Z84" s="189"/>
      <c r="AA84" s="189"/>
      <c r="AB84" s="189"/>
      <c r="AC84" s="221"/>
      <c r="AD84" s="189"/>
    </row>
    <row r="85" spans="1:30" x14ac:dyDescent="0.35">
      <c r="A85" s="82" t="s">
        <v>217</v>
      </c>
      <c r="B85" s="83" t="s">
        <v>303</v>
      </c>
      <c r="C85" s="187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90"/>
      <c r="S85" s="190"/>
      <c r="T85" s="190"/>
      <c r="U85" s="190"/>
      <c r="V85" s="189"/>
      <c r="W85" s="189"/>
      <c r="X85" s="221"/>
      <c r="Y85" s="189"/>
      <c r="Z85" s="189"/>
      <c r="AA85" s="189"/>
      <c r="AB85" s="189"/>
      <c r="AC85" s="221"/>
      <c r="AD85" s="189"/>
    </row>
    <row r="86" spans="1:30" x14ac:dyDescent="0.35">
      <c r="A86" s="89" t="s">
        <v>24</v>
      </c>
      <c r="B86" s="83" t="s">
        <v>304</v>
      </c>
      <c r="C86" s="188">
        <v>16000</v>
      </c>
      <c r="D86" s="188">
        <v>16320</v>
      </c>
      <c r="E86" s="188">
        <v>16323.885525591635</v>
      </c>
      <c r="F86" s="188"/>
      <c r="G86" s="188"/>
      <c r="H86" s="188">
        <v>16000</v>
      </c>
      <c r="I86" s="188">
        <v>16000</v>
      </c>
      <c r="J86" s="188">
        <v>16000</v>
      </c>
      <c r="K86" s="188">
        <v>16344.566285152949</v>
      </c>
      <c r="L86" s="188">
        <v>16500</v>
      </c>
      <c r="M86" s="188">
        <v>16800</v>
      </c>
      <c r="N86" s="188">
        <v>16800</v>
      </c>
      <c r="O86" s="188">
        <v>17300</v>
      </c>
      <c r="P86" s="188"/>
      <c r="Q86" s="188"/>
      <c r="R86" s="190"/>
      <c r="S86" s="190"/>
      <c r="T86" s="190"/>
      <c r="U86" s="190"/>
      <c r="V86" s="189"/>
      <c r="W86" s="189"/>
      <c r="X86" s="221"/>
      <c r="Y86" s="189"/>
      <c r="Z86" s="189"/>
      <c r="AA86" s="189"/>
      <c r="AB86" s="189"/>
      <c r="AC86" s="221"/>
      <c r="AD86" s="189"/>
    </row>
    <row r="87" spans="1:30" x14ac:dyDescent="0.35">
      <c r="A87" s="89" t="s">
        <v>7</v>
      </c>
      <c r="B87" s="83" t="s">
        <v>263</v>
      </c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>
        <v>17000</v>
      </c>
      <c r="O87" s="188">
        <v>18750</v>
      </c>
      <c r="P87" s="188">
        <v>18750</v>
      </c>
      <c r="Q87" s="188"/>
      <c r="R87" s="190"/>
      <c r="S87" s="190"/>
      <c r="T87" s="190"/>
      <c r="U87" s="190"/>
      <c r="V87" s="189"/>
      <c r="W87" s="189"/>
      <c r="X87" s="221"/>
      <c r="Y87" s="189"/>
      <c r="Z87" s="189"/>
      <c r="AA87" s="189"/>
      <c r="AB87" s="189"/>
      <c r="AC87" s="221"/>
      <c r="AD87" s="189"/>
    </row>
    <row r="88" spans="1:30" x14ac:dyDescent="0.35">
      <c r="A88" s="89" t="s">
        <v>11</v>
      </c>
      <c r="B88" s="83" t="s">
        <v>255</v>
      </c>
      <c r="C88" s="188"/>
      <c r="D88" s="188"/>
      <c r="E88" s="188"/>
      <c r="F88" s="188"/>
      <c r="G88" s="188"/>
      <c r="H88" s="188"/>
      <c r="I88" s="188"/>
      <c r="J88" s="188"/>
      <c r="K88" s="188"/>
      <c r="L88" s="188">
        <v>16000</v>
      </c>
      <c r="M88" s="188">
        <v>16000</v>
      </c>
      <c r="N88" s="188">
        <v>17000</v>
      </c>
      <c r="O88" s="188"/>
      <c r="P88" s="188"/>
      <c r="Q88" s="188">
        <v>18750</v>
      </c>
      <c r="R88" s="190">
        <v>18750</v>
      </c>
      <c r="S88" s="190">
        <v>18750</v>
      </c>
      <c r="T88" s="190">
        <v>18250</v>
      </c>
      <c r="U88" s="190">
        <v>18250</v>
      </c>
      <c r="V88" s="189">
        <v>18250</v>
      </c>
      <c r="W88" s="189">
        <v>18250</v>
      </c>
      <c r="X88" s="221">
        <v>18250</v>
      </c>
      <c r="Y88" s="189">
        <v>18250</v>
      </c>
      <c r="Z88" s="189">
        <v>18250</v>
      </c>
      <c r="AA88" s="189">
        <v>18250</v>
      </c>
      <c r="AB88" s="189" t="s">
        <v>94</v>
      </c>
      <c r="AC88" s="221">
        <v>19674.730444049732</v>
      </c>
      <c r="AD88" s="189">
        <v>19830.849992046238</v>
      </c>
    </row>
    <row r="89" spans="1:30" x14ac:dyDescent="0.35">
      <c r="A89" s="82" t="s">
        <v>13</v>
      </c>
      <c r="B89" s="83" t="s">
        <v>305</v>
      </c>
      <c r="C89" s="188">
        <v>9355</v>
      </c>
      <c r="D89" s="188">
        <v>9355</v>
      </c>
      <c r="E89" s="188">
        <v>9355</v>
      </c>
      <c r="F89" s="188">
        <v>9354.8387096774186</v>
      </c>
      <c r="G89" s="188">
        <v>9354.8387096774186</v>
      </c>
      <c r="H89" s="187">
        <v>9355</v>
      </c>
      <c r="I89" s="188">
        <v>8548</v>
      </c>
      <c r="J89" s="188">
        <v>8548</v>
      </c>
      <c r="K89" s="187">
        <v>8548.3870967741932</v>
      </c>
      <c r="L89" s="187">
        <v>8548.3870967741932</v>
      </c>
      <c r="M89" s="187">
        <v>8548.3870967741932</v>
      </c>
      <c r="N89" s="188">
        <v>8548.3870967741932</v>
      </c>
      <c r="O89" s="188">
        <v>8548.3870967741932</v>
      </c>
      <c r="P89" s="188">
        <v>8548.3870967741932</v>
      </c>
      <c r="Q89" s="188">
        <v>8548.3870967741932</v>
      </c>
      <c r="R89" s="190">
        <v>8548.3870967741932</v>
      </c>
      <c r="S89" s="190">
        <v>8548.3870967741932</v>
      </c>
      <c r="T89" s="190">
        <v>8548.3870967741932</v>
      </c>
      <c r="U89" s="190">
        <v>8548.3870967741932</v>
      </c>
      <c r="V89" s="189">
        <f>5300/0.62</f>
        <v>8548.3870967741932</v>
      </c>
      <c r="W89" s="189">
        <f>5300/0.62</f>
        <v>8548.3870967741932</v>
      </c>
      <c r="X89" s="221">
        <f>4605.26327891469/0.66</f>
        <v>6977.6716347192269</v>
      </c>
      <c r="Y89" s="189">
        <f>4450/0.66</f>
        <v>6742.424242424242</v>
      </c>
      <c r="Z89" s="189">
        <f>4450/0.66</f>
        <v>6742.424242424242</v>
      </c>
      <c r="AA89" s="189">
        <f>4450/0.66</f>
        <v>6742.424242424242</v>
      </c>
      <c r="AB89" s="189">
        <v>6742.424242424242</v>
      </c>
      <c r="AC89" s="221">
        <v>6742.424242424242</v>
      </c>
      <c r="AD89" s="189">
        <v>6742.424242424242</v>
      </c>
    </row>
    <row r="90" spans="1:30" x14ac:dyDescent="0.35">
      <c r="AC90" s="338"/>
    </row>
  </sheetData>
  <mergeCells count="1">
    <mergeCell ref="A2:B2"/>
  </mergeCells>
  <pageMargins left="0" right="0" top="0" bottom="0" header="0.31496062992125984" footer="0.31496062992125984"/>
  <pageSetup paperSize="8" scale="80" orientation="landscape" horizontalDpi="200" verticalDpi="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1814-7B64-480C-9C22-6BBA110B08F8}">
  <dimension ref="A2:AD86"/>
  <sheetViews>
    <sheetView showGridLines="0" tabSelected="1" view="pageBreakPreview" topLeftCell="A6" zoomScale="70" zoomScaleNormal="65" zoomScaleSheetLayoutView="70" workbookViewId="0">
      <selection activeCell="W28" sqref="W28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386"/>
      <c r="B2" s="386"/>
    </row>
    <row r="37" spans="2:2" x14ac:dyDescent="0.35">
      <c r="B37" s="6">
        <f>15026/10351-1</f>
        <v>0.45164718384697133</v>
      </c>
    </row>
    <row r="49" spans="1:30" s="102" customFormat="1" ht="15" x14ac:dyDescent="0.35">
      <c r="A49" s="92" t="s">
        <v>3</v>
      </c>
      <c r="B49" s="92" t="s">
        <v>4</v>
      </c>
      <c r="C49" s="266" t="s">
        <v>132</v>
      </c>
      <c r="D49" s="266">
        <v>2</v>
      </c>
      <c r="E49" s="266">
        <v>3</v>
      </c>
      <c r="F49" s="266">
        <v>4</v>
      </c>
      <c r="G49" s="266">
        <v>5</v>
      </c>
      <c r="H49" s="266">
        <v>6</v>
      </c>
      <c r="I49" s="266">
        <v>7</v>
      </c>
      <c r="J49" s="266">
        <v>8</v>
      </c>
      <c r="K49" s="266">
        <v>9</v>
      </c>
      <c r="L49" s="266">
        <v>10</v>
      </c>
      <c r="M49" s="266">
        <v>11</v>
      </c>
      <c r="N49" s="266">
        <v>12</v>
      </c>
      <c r="O49" s="266" t="s">
        <v>269</v>
      </c>
      <c r="P49" s="266">
        <v>2</v>
      </c>
      <c r="Q49" s="266">
        <v>3</v>
      </c>
      <c r="R49" s="267">
        <v>4</v>
      </c>
      <c r="S49" s="267">
        <v>5</v>
      </c>
      <c r="T49" s="267">
        <v>6</v>
      </c>
      <c r="U49" s="267">
        <v>7</v>
      </c>
      <c r="V49" s="267">
        <v>8</v>
      </c>
      <c r="W49" s="267">
        <v>9</v>
      </c>
      <c r="X49" s="268">
        <v>10</v>
      </c>
      <c r="Y49" s="267">
        <v>11</v>
      </c>
      <c r="Z49" s="267">
        <v>12</v>
      </c>
      <c r="AA49" s="267" t="s">
        <v>417</v>
      </c>
      <c r="AB49" s="267">
        <v>2</v>
      </c>
      <c r="AC49" s="267">
        <v>3</v>
      </c>
      <c r="AD49" s="267">
        <v>4</v>
      </c>
    </row>
    <row r="50" spans="1:30" x14ac:dyDescent="0.35">
      <c r="A50" s="82" t="s">
        <v>5</v>
      </c>
      <c r="B50" s="83" t="s">
        <v>198</v>
      </c>
      <c r="C50" s="365">
        <v>8708.4661839765395</v>
      </c>
      <c r="D50" s="365">
        <v>9206.5026628156465</v>
      </c>
      <c r="E50" s="365">
        <v>10350.583350731875</v>
      </c>
      <c r="F50" s="365">
        <v>10630.800578172872</v>
      </c>
      <c r="G50" s="365">
        <v>9861.484043253442</v>
      </c>
      <c r="H50" s="365">
        <v>9199.095034332342</v>
      </c>
      <c r="I50" s="365">
        <v>8896.036510365795</v>
      </c>
      <c r="J50" s="365">
        <v>9246.397757923467</v>
      </c>
      <c r="K50" s="365">
        <v>9607.8930976795309</v>
      </c>
      <c r="L50" s="365">
        <v>10586.188429821323</v>
      </c>
      <c r="M50" s="365">
        <v>11153.125423850262</v>
      </c>
      <c r="N50" s="365">
        <v>11113.720138938117</v>
      </c>
      <c r="O50" s="365">
        <v>11099.75498909093</v>
      </c>
      <c r="P50" s="365">
        <v>11015.602352349617</v>
      </c>
      <c r="Q50" s="365">
        <v>11145.195532618884</v>
      </c>
      <c r="R50" s="363">
        <v>12500</v>
      </c>
      <c r="S50" s="363">
        <v>13000</v>
      </c>
      <c r="T50" s="363">
        <v>13000</v>
      </c>
      <c r="U50" s="363">
        <v>11500</v>
      </c>
      <c r="V50" s="363">
        <v>11449.41</v>
      </c>
      <c r="W50" s="363">
        <v>11668.66</v>
      </c>
      <c r="X50" s="364">
        <v>11469.02</v>
      </c>
      <c r="Y50" s="363">
        <v>12047.76</v>
      </c>
      <c r="Z50" s="363">
        <v>11779</v>
      </c>
      <c r="AA50" s="363">
        <v>12089.892444643825</v>
      </c>
      <c r="AB50" s="363">
        <v>12125.1402204693</v>
      </c>
      <c r="AC50" s="364">
        <v>12552.367759875062</v>
      </c>
      <c r="AD50" s="363">
        <v>13500</v>
      </c>
    </row>
    <row r="51" spans="1:30" ht="16" customHeight="1" x14ac:dyDescent="0.35">
      <c r="A51" s="82" t="s">
        <v>6</v>
      </c>
      <c r="B51" s="83" t="s">
        <v>199</v>
      </c>
      <c r="C51" s="367">
        <v>14455.482252677341</v>
      </c>
      <c r="D51" s="367">
        <v>14038.068839071399</v>
      </c>
      <c r="E51" s="367">
        <v>15057.017898291471</v>
      </c>
      <c r="F51" s="367">
        <v>14924.560969565027</v>
      </c>
      <c r="G51" s="367">
        <v>14835.58321254385</v>
      </c>
      <c r="H51" s="367">
        <v>13384.367421888692</v>
      </c>
      <c r="I51" s="367">
        <v>12774.641326625675</v>
      </c>
      <c r="J51" s="367">
        <v>13000</v>
      </c>
      <c r="K51" s="367">
        <v>13500</v>
      </c>
      <c r="L51" s="367">
        <v>14500</v>
      </c>
      <c r="M51" s="367">
        <v>15011.71347327323</v>
      </c>
      <c r="N51" s="367">
        <v>15047.008439485868</v>
      </c>
      <c r="O51" s="367">
        <v>15448.740500195521</v>
      </c>
      <c r="P51" s="367">
        <v>15570.779262154068</v>
      </c>
      <c r="Q51" s="367">
        <v>15683.025458754861</v>
      </c>
      <c r="R51" s="368">
        <v>16178.925572299551</v>
      </c>
      <c r="S51" s="368">
        <v>17000</v>
      </c>
      <c r="T51" s="368">
        <v>16751.643985298499</v>
      </c>
      <c r="U51" s="368">
        <v>15000</v>
      </c>
      <c r="V51" s="369">
        <v>15000</v>
      </c>
      <c r="W51" s="369">
        <v>16400</v>
      </c>
      <c r="X51" s="370">
        <v>16030.120868295297</v>
      </c>
      <c r="Y51" s="369">
        <v>16715.368170271555</v>
      </c>
      <c r="Z51" s="369">
        <v>16768.143731608194</v>
      </c>
      <c r="AA51" s="369">
        <v>17025.494033451272</v>
      </c>
      <c r="AB51" s="369">
        <v>17275.808014130391</v>
      </c>
      <c r="AC51" s="370">
        <v>16890.797644310118</v>
      </c>
      <c r="AD51" s="369">
        <v>17892.904766120704</v>
      </c>
    </row>
    <row r="52" spans="1:30" x14ac:dyDescent="0.35">
      <c r="A52" s="82" t="s">
        <v>317</v>
      </c>
      <c r="B52" s="83" t="s">
        <v>295</v>
      </c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8"/>
      <c r="N52" s="188"/>
      <c r="O52" s="188"/>
      <c r="P52" s="188"/>
      <c r="Q52" s="188"/>
      <c r="R52" s="190"/>
      <c r="S52" s="190"/>
      <c r="T52" s="190"/>
      <c r="U52" s="190"/>
      <c r="V52" s="189">
        <v>16531.009620351346</v>
      </c>
      <c r="W52" s="189">
        <v>15736.354964174043</v>
      </c>
      <c r="X52" s="221">
        <v>15142.877524222948</v>
      </c>
      <c r="Y52" s="189">
        <v>15388.660011701764</v>
      </c>
      <c r="Z52" s="189">
        <v>15426.978928616752</v>
      </c>
      <c r="AA52" s="189">
        <v>15758.759798976707</v>
      </c>
      <c r="AB52" s="189">
        <v>16078.36418797298</v>
      </c>
      <c r="AC52" s="221">
        <v>16453.862940114985</v>
      </c>
      <c r="AD52" s="189">
        <v>16500</v>
      </c>
    </row>
    <row r="53" spans="1:30" s="379" customFormat="1" x14ac:dyDescent="0.35">
      <c r="A53" s="373" t="s">
        <v>493</v>
      </c>
      <c r="B53" s="374" t="s">
        <v>494</v>
      </c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6"/>
      <c r="S53" s="376"/>
      <c r="T53" s="376"/>
      <c r="U53" s="376"/>
      <c r="V53" s="377"/>
      <c r="W53" s="377"/>
      <c r="X53" s="378"/>
      <c r="Y53" s="377"/>
      <c r="Z53" s="377"/>
      <c r="AA53" s="377">
        <v>15391.180174572615</v>
      </c>
      <c r="AB53" s="377">
        <v>15570.497125494956</v>
      </c>
      <c r="AC53" s="378">
        <v>16077.80605131712</v>
      </c>
      <c r="AD53" s="377">
        <v>16000</v>
      </c>
    </row>
    <row r="54" spans="1:30" x14ac:dyDescent="0.35">
      <c r="A54" s="82" t="s">
        <v>252</v>
      </c>
      <c r="B54" s="83" t="s">
        <v>200</v>
      </c>
      <c r="C54" s="187">
        <v>10500</v>
      </c>
      <c r="D54" s="188">
        <v>10500</v>
      </c>
      <c r="E54" s="188">
        <v>11000</v>
      </c>
      <c r="F54" s="188">
        <v>11000</v>
      </c>
      <c r="G54" s="188">
        <v>11000.245754121759</v>
      </c>
      <c r="H54" s="188">
        <v>9980.5578196131446</v>
      </c>
      <c r="I54" s="188">
        <v>9000</v>
      </c>
      <c r="J54" s="188">
        <v>9000</v>
      </c>
      <c r="K54" s="188">
        <v>9394.7875672636728</v>
      </c>
      <c r="L54" s="188"/>
      <c r="M54" s="188"/>
      <c r="N54" s="188"/>
      <c r="O54" s="188"/>
      <c r="P54" s="188"/>
      <c r="Q54" s="188"/>
      <c r="R54" s="190"/>
      <c r="S54" s="190"/>
      <c r="T54" s="190"/>
      <c r="U54" s="190"/>
      <c r="V54" s="189"/>
      <c r="W54" s="189"/>
      <c r="X54" s="221"/>
      <c r="Y54" s="189">
        <v>11000</v>
      </c>
      <c r="Z54" s="189">
        <v>11709.60458452722</v>
      </c>
      <c r="AA54" s="189">
        <v>12300</v>
      </c>
      <c r="AB54" s="189">
        <v>16394</v>
      </c>
      <c r="AC54" s="221"/>
      <c r="AD54" s="189"/>
    </row>
    <row r="55" spans="1:30" x14ac:dyDescent="0.35">
      <c r="A55" s="82" t="s">
        <v>253</v>
      </c>
      <c r="B55" s="83" t="s">
        <v>296</v>
      </c>
      <c r="C55" s="187"/>
      <c r="D55" s="188"/>
      <c r="E55" s="188"/>
      <c r="F55" s="188"/>
      <c r="G55" s="188"/>
      <c r="H55" s="188"/>
      <c r="I55" s="188"/>
      <c r="J55" s="188"/>
      <c r="K55" s="188"/>
      <c r="L55" s="188"/>
      <c r="M55" s="188">
        <v>12500</v>
      </c>
      <c r="N55" s="188">
        <v>12500</v>
      </c>
      <c r="O55" s="188">
        <v>13000</v>
      </c>
      <c r="P55" s="188">
        <v>13000</v>
      </c>
      <c r="Q55" s="188">
        <v>13000</v>
      </c>
      <c r="R55" s="190">
        <v>13000</v>
      </c>
      <c r="S55" s="190">
        <v>13500</v>
      </c>
      <c r="T55" s="190">
        <v>15000</v>
      </c>
      <c r="U55" s="190">
        <v>12000</v>
      </c>
      <c r="V55" s="189">
        <v>11996.599943004825</v>
      </c>
      <c r="W55" s="189">
        <v>14000</v>
      </c>
      <c r="X55" s="221">
        <v>13700</v>
      </c>
      <c r="Y55" s="189">
        <v>13909.495533200905</v>
      </c>
      <c r="Z55" s="189">
        <v>13991.675615308621</v>
      </c>
      <c r="AA55" s="189">
        <v>15469.628043102301</v>
      </c>
      <c r="AB55" s="189">
        <v>16866.231983166756</v>
      </c>
      <c r="AC55" s="221">
        <v>17274.018343481202</v>
      </c>
      <c r="AD55" s="189">
        <v>18147.910956148586</v>
      </c>
    </row>
    <row r="56" spans="1:30" x14ac:dyDescent="0.35">
      <c r="A56" s="82" t="s">
        <v>8</v>
      </c>
      <c r="B56" s="83" t="s">
        <v>201</v>
      </c>
      <c r="C56" s="187">
        <v>14465.460942178455</v>
      </c>
      <c r="D56" s="188">
        <v>14509.576053349499</v>
      </c>
      <c r="E56" s="188">
        <v>15025.379353965638</v>
      </c>
      <c r="F56" s="188">
        <v>14910.678301970647</v>
      </c>
      <c r="G56" s="188">
        <v>14831.035909967355</v>
      </c>
      <c r="H56" s="188">
        <v>14808.45006473676</v>
      </c>
      <c r="I56" s="188">
        <f>15519.2770426906-1500</f>
        <v>14019.277042690601</v>
      </c>
      <c r="J56" s="188">
        <f>15979.3954889592-1500</f>
        <v>14479.395488959201</v>
      </c>
      <c r="K56" s="188">
        <v>14998.538825334661</v>
      </c>
      <c r="L56" s="188">
        <v>14535.256313245962</v>
      </c>
      <c r="M56" s="188">
        <v>14855.14784201781</v>
      </c>
      <c r="N56" s="188">
        <v>15392.891160782321</v>
      </c>
      <c r="O56" s="188">
        <v>15365.225970719288</v>
      </c>
      <c r="P56" s="188">
        <v>15345.865349432857</v>
      </c>
      <c r="Q56" s="188">
        <v>15465.2092644124</v>
      </c>
      <c r="R56" s="190">
        <v>16247.50430292599</v>
      </c>
      <c r="S56" s="190">
        <v>16000</v>
      </c>
      <c r="T56" s="190"/>
      <c r="U56" s="190"/>
      <c r="V56" s="189"/>
      <c r="W56" s="189">
        <v>16000</v>
      </c>
      <c r="X56" s="221">
        <v>16447.587409896623</v>
      </c>
      <c r="Y56" s="189">
        <v>16464.667351656819</v>
      </c>
      <c r="Z56" s="189">
        <v>16000</v>
      </c>
      <c r="AA56" s="189"/>
      <c r="AB56" s="189">
        <v>17008.321948860546</v>
      </c>
      <c r="AC56" s="221"/>
      <c r="AD56" s="189"/>
    </row>
    <row r="57" spans="1:30" x14ac:dyDescent="0.35">
      <c r="A57" s="82" t="s">
        <v>215</v>
      </c>
      <c r="B57" s="83" t="s">
        <v>297</v>
      </c>
      <c r="C57" s="187"/>
      <c r="D57" s="188"/>
      <c r="E57" s="188"/>
      <c r="F57" s="188"/>
      <c r="G57" s="188"/>
      <c r="H57" s="188"/>
      <c r="I57" s="188">
        <v>9000</v>
      </c>
      <c r="J57" s="188">
        <v>9000</v>
      </c>
      <c r="K57" s="188">
        <v>9594.9788263762857</v>
      </c>
      <c r="L57" s="188">
        <v>10500</v>
      </c>
      <c r="M57" s="188">
        <v>12341.137363910122</v>
      </c>
      <c r="N57" s="188">
        <v>12441.933603836223</v>
      </c>
      <c r="O57" s="188"/>
      <c r="P57" s="188">
        <v>13000</v>
      </c>
      <c r="Q57" s="188">
        <v>12851.445001474491</v>
      </c>
      <c r="R57" s="190">
        <v>12994.024053185927</v>
      </c>
      <c r="S57" s="190">
        <v>13500</v>
      </c>
      <c r="T57" s="190">
        <v>13500</v>
      </c>
      <c r="U57" s="190">
        <v>12000</v>
      </c>
      <c r="V57" s="189">
        <v>12000</v>
      </c>
      <c r="W57" s="189">
        <v>14000</v>
      </c>
      <c r="X57" s="221">
        <v>13700</v>
      </c>
      <c r="Y57" s="189">
        <v>14000</v>
      </c>
      <c r="Z57" s="189">
        <v>13970.906163753451</v>
      </c>
      <c r="AA57" s="189">
        <v>14300</v>
      </c>
      <c r="AB57" s="189">
        <v>17098.761629644388</v>
      </c>
      <c r="AC57" s="221">
        <v>17143.564650803612</v>
      </c>
      <c r="AD57" s="189">
        <v>18161.280357489799</v>
      </c>
    </row>
    <row r="58" spans="1:30" x14ac:dyDescent="0.35">
      <c r="A58" s="82" t="s">
        <v>10</v>
      </c>
      <c r="B58" s="83" t="s">
        <v>202</v>
      </c>
      <c r="C58" s="187">
        <v>10563.824965132497</v>
      </c>
      <c r="D58" s="188">
        <v>10507.26778217939</v>
      </c>
      <c r="E58" s="188">
        <v>10891.883029655908</v>
      </c>
      <c r="F58" s="188">
        <v>11017.156022207953</v>
      </c>
      <c r="G58" s="188">
        <v>11015.531143914253</v>
      </c>
      <c r="H58" s="188">
        <v>9991.5837104072398</v>
      </c>
      <c r="I58" s="188">
        <v>9000</v>
      </c>
      <c r="J58" s="188">
        <v>9000</v>
      </c>
      <c r="K58" s="188">
        <v>9837.9698135543058</v>
      </c>
      <c r="L58" s="188">
        <v>10500</v>
      </c>
      <c r="M58" s="188">
        <v>12500</v>
      </c>
      <c r="N58" s="188">
        <v>12500</v>
      </c>
      <c r="O58" s="188">
        <v>13000</v>
      </c>
      <c r="P58" s="188">
        <v>13000</v>
      </c>
      <c r="Q58" s="188">
        <v>13000</v>
      </c>
      <c r="R58" s="190">
        <v>12990.833148517779</v>
      </c>
      <c r="S58" s="190">
        <v>13391.563712227402</v>
      </c>
      <c r="T58" s="190">
        <v>13500</v>
      </c>
      <c r="U58" s="190">
        <v>12000</v>
      </c>
      <c r="V58" s="189">
        <v>12000</v>
      </c>
      <c r="W58" s="189">
        <v>14000</v>
      </c>
      <c r="X58" s="221">
        <v>13700</v>
      </c>
      <c r="Y58" s="189">
        <v>13943.331751305173</v>
      </c>
      <c r="Z58" s="189">
        <v>13949.370319945541</v>
      </c>
      <c r="AA58" s="189">
        <v>15373.678800856531</v>
      </c>
      <c r="AB58" s="189">
        <v>17075.291661900948</v>
      </c>
      <c r="AC58" s="221">
        <v>17383.623888852308</v>
      </c>
      <c r="AD58" s="189">
        <v>17817.113134390362</v>
      </c>
    </row>
    <row r="59" spans="1:30" x14ac:dyDescent="0.35">
      <c r="A59" s="82" t="s">
        <v>405</v>
      </c>
      <c r="B59" s="83" t="s">
        <v>406</v>
      </c>
      <c r="C59" s="187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90"/>
      <c r="S59" s="190"/>
      <c r="T59" s="190"/>
      <c r="U59" s="190"/>
      <c r="V59" s="189"/>
      <c r="W59" s="189"/>
      <c r="X59" s="221"/>
      <c r="Y59" s="189">
        <v>12000</v>
      </c>
      <c r="Z59" s="189">
        <v>12000</v>
      </c>
      <c r="AA59" s="189"/>
      <c r="AB59" s="189">
        <v>12300</v>
      </c>
      <c r="AC59" s="221">
        <v>12300</v>
      </c>
      <c r="AD59" s="189"/>
    </row>
    <row r="60" spans="1:30" x14ac:dyDescent="0.35">
      <c r="A60" s="82" t="s">
        <v>251</v>
      </c>
      <c r="B60" s="83" t="s">
        <v>298</v>
      </c>
      <c r="C60" s="187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>
        <v>12500</v>
      </c>
      <c r="Q60" s="188">
        <v>10000</v>
      </c>
      <c r="R60" s="190">
        <v>10000</v>
      </c>
      <c r="S60" s="189">
        <v>10000</v>
      </c>
      <c r="T60" s="189">
        <v>10000</v>
      </c>
      <c r="U60" s="189">
        <v>10000</v>
      </c>
      <c r="V60" s="189">
        <v>10000</v>
      </c>
      <c r="W60" s="189">
        <v>10000</v>
      </c>
      <c r="X60" s="221">
        <v>10000</v>
      </c>
      <c r="Y60" s="189"/>
      <c r="Z60" s="189">
        <v>16000</v>
      </c>
      <c r="AA60" s="189">
        <v>16000</v>
      </c>
      <c r="AB60" s="189">
        <v>17587.441360197077</v>
      </c>
      <c r="AC60" s="221">
        <v>18055.742870049842</v>
      </c>
      <c r="AD60" s="189">
        <v>18117.554309844363</v>
      </c>
    </row>
    <row r="61" spans="1:30" x14ac:dyDescent="0.35">
      <c r="A61" s="82" t="s">
        <v>97</v>
      </c>
      <c r="B61" s="83" t="s">
        <v>299</v>
      </c>
      <c r="C61" s="361">
        <v>17439.4869367479</v>
      </c>
      <c r="D61" s="361">
        <v>17645.06592923859</v>
      </c>
      <c r="E61" s="361">
        <v>17973.426193214265</v>
      </c>
      <c r="F61" s="361">
        <v>17990.90990565269</v>
      </c>
      <c r="G61" s="361">
        <v>18000</v>
      </c>
      <c r="H61" s="361">
        <v>17169.676668595173</v>
      </c>
      <c r="I61" s="361">
        <v>16000</v>
      </c>
      <c r="J61" s="361">
        <v>16000</v>
      </c>
      <c r="K61" s="361">
        <v>16512.641147663944</v>
      </c>
      <c r="L61" s="361">
        <v>16986.563472149839</v>
      </c>
      <c r="M61" s="361">
        <v>17463.277160096557</v>
      </c>
      <c r="N61" s="361">
        <v>17515.85076498787</v>
      </c>
      <c r="O61" s="361">
        <v>17984.850948699437</v>
      </c>
      <c r="P61" s="361">
        <v>18548.936533799628</v>
      </c>
      <c r="Q61" s="361">
        <v>19187.722861119484</v>
      </c>
      <c r="R61" s="362">
        <v>19300</v>
      </c>
      <c r="S61" s="362">
        <v>19862.190901665035</v>
      </c>
      <c r="T61" s="362">
        <v>19800</v>
      </c>
      <c r="U61" s="362">
        <v>18300</v>
      </c>
      <c r="V61" s="363">
        <v>18000</v>
      </c>
      <c r="W61" s="363">
        <v>18300</v>
      </c>
      <c r="X61" s="364">
        <v>18002.191596786055</v>
      </c>
      <c r="Y61" s="363">
        <v>18194.591833469989</v>
      </c>
      <c r="Z61" s="363">
        <v>18200</v>
      </c>
      <c r="AA61" s="363">
        <v>18200</v>
      </c>
      <c r="AB61" s="363">
        <v>18746.117798933101</v>
      </c>
      <c r="AC61" s="364">
        <v>19197.787365012809</v>
      </c>
      <c r="AD61" s="363">
        <v>19917.064728908575</v>
      </c>
    </row>
    <row r="62" spans="1:30" x14ac:dyDescent="0.35">
      <c r="A62" s="82" t="s">
        <v>98</v>
      </c>
      <c r="B62" s="83" t="s">
        <v>300</v>
      </c>
      <c r="C62" s="187">
        <v>16955.378703445713</v>
      </c>
      <c r="D62" s="188">
        <v>17082.559186604507</v>
      </c>
      <c r="E62" s="188">
        <v>17500</v>
      </c>
      <c r="F62" s="188">
        <v>17500</v>
      </c>
      <c r="G62" s="188">
        <v>17500</v>
      </c>
      <c r="H62" s="188">
        <v>16603.494647053703</v>
      </c>
      <c r="I62" s="188">
        <v>15500</v>
      </c>
      <c r="J62" s="188">
        <v>15500</v>
      </c>
      <c r="K62" s="188">
        <v>16000</v>
      </c>
      <c r="L62" s="188">
        <v>16000</v>
      </c>
      <c r="M62" s="188">
        <v>16726.574166052487</v>
      </c>
      <c r="N62" s="188">
        <v>17000</v>
      </c>
      <c r="O62" s="188">
        <v>17476.901785778588</v>
      </c>
      <c r="P62" s="188">
        <v>18000</v>
      </c>
      <c r="Q62" s="188">
        <v>18430.84712917127</v>
      </c>
      <c r="R62" s="190">
        <v>18800</v>
      </c>
      <c r="S62" s="190">
        <v>19376.799792316055</v>
      </c>
      <c r="T62" s="190">
        <v>19300</v>
      </c>
      <c r="U62" s="190">
        <v>17800</v>
      </c>
      <c r="V62" s="189">
        <v>17500</v>
      </c>
      <c r="W62" s="189">
        <v>17800</v>
      </c>
      <c r="X62" s="221">
        <v>17500</v>
      </c>
      <c r="Y62" s="189">
        <v>17700</v>
      </c>
      <c r="Z62" s="189">
        <v>17700</v>
      </c>
      <c r="AA62" s="189">
        <v>17700</v>
      </c>
      <c r="AB62" s="189">
        <v>18041.536915204677</v>
      </c>
      <c r="AC62" s="221">
        <v>18700</v>
      </c>
      <c r="AD62" s="189">
        <v>19646.239972601656</v>
      </c>
    </row>
    <row r="63" spans="1:30" x14ac:dyDescent="0.35">
      <c r="A63" s="82" t="s">
        <v>24</v>
      </c>
      <c r="B63" s="83" t="s">
        <v>301</v>
      </c>
      <c r="C63" s="187">
        <v>16500</v>
      </c>
      <c r="D63" s="188">
        <v>16830</v>
      </c>
      <c r="E63" s="188">
        <v>16949.308471918921</v>
      </c>
      <c r="F63" s="188">
        <v>17000</v>
      </c>
      <c r="G63" s="188">
        <v>17000</v>
      </c>
      <c r="H63" s="188">
        <v>16000</v>
      </c>
      <c r="I63" s="188"/>
      <c r="J63" s="188"/>
      <c r="K63" s="188"/>
      <c r="L63" s="188"/>
      <c r="M63" s="188"/>
      <c r="N63" s="188"/>
      <c r="O63" s="188"/>
      <c r="P63" s="188"/>
      <c r="Q63" s="188"/>
      <c r="R63" s="190"/>
      <c r="S63" s="190"/>
      <c r="T63" s="190"/>
      <c r="U63" s="190"/>
      <c r="V63" s="189">
        <v>16667.318802218797</v>
      </c>
      <c r="W63" s="189">
        <v>16200</v>
      </c>
      <c r="X63" s="221"/>
      <c r="Y63" s="189"/>
      <c r="Z63" s="189"/>
      <c r="AA63" s="189">
        <v>11293.478260869566</v>
      </c>
      <c r="AB63" s="189"/>
      <c r="AC63" s="221"/>
      <c r="AD63" s="189">
        <v>20051.40472061931</v>
      </c>
    </row>
    <row r="64" spans="1:30" x14ac:dyDescent="0.35">
      <c r="A64" s="82" t="s">
        <v>218</v>
      </c>
      <c r="B64" s="83" t="s">
        <v>302</v>
      </c>
      <c r="C64" s="187"/>
      <c r="D64" s="188"/>
      <c r="E64" s="188"/>
      <c r="F64" s="188"/>
      <c r="G64" s="188"/>
      <c r="H64" s="188"/>
      <c r="I64" s="188">
        <v>17000</v>
      </c>
      <c r="J64" s="188"/>
      <c r="K64" s="188">
        <v>17500</v>
      </c>
      <c r="L64" s="188">
        <v>18000</v>
      </c>
      <c r="M64" s="188"/>
      <c r="N64" s="188"/>
      <c r="O64" s="188"/>
      <c r="P64" s="188"/>
      <c r="Q64" s="188"/>
      <c r="R64" s="190"/>
      <c r="S64" s="190"/>
      <c r="T64" s="190"/>
      <c r="U64" s="190"/>
      <c r="V64" s="189"/>
      <c r="W64" s="189"/>
      <c r="X64" s="221"/>
      <c r="Y64" s="189"/>
      <c r="Z64" s="189"/>
      <c r="AA64" s="189"/>
      <c r="AB64" s="189"/>
      <c r="AC64" s="221"/>
      <c r="AD64" s="189"/>
    </row>
    <row r="65" spans="1:30" x14ac:dyDescent="0.35">
      <c r="A65" s="82" t="s">
        <v>217</v>
      </c>
      <c r="B65" s="83" t="s">
        <v>303</v>
      </c>
      <c r="C65" s="187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90"/>
      <c r="S65" s="190"/>
      <c r="T65" s="190"/>
      <c r="U65" s="190"/>
      <c r="V65" s="189"/>
      <c r="W65" s="189"/>
      <c r="X65" s="221"/>
      <c r="Y65" s="189"/>
      <c r="Z65" s="189"/>
      <c r="AA65" s="189"/>
      <c r="AB65" s="189"/>
      <c r="AC65" s="221"/>
      <c r="AD65" s="189"/>
    </row>
    <row r="66" spans="1:30" x14ac:dyDescent="0.35">
      <c r="A66" s="89" t="s">
        <v>24</v>
      </c>
      <c r="B66" s="83" t="s">
        <v>304</v>
      </c>
      <c r="C66" s="188">
        <v>16000</v>
      </c>
      <c r="D66" s="188">
        <v>16320</v>
      </c>
      <c r="E66" s="188">
        <v>16323.885525591635</v>
      </c>
      <c r="F66" s="188"/>
      <c r="G66" s="188"/>
      <c r="H66" s="188">
        <v>16000</v>
      </c>
      <c r="I66" s="188">
        <v>16000</v>
      </c>
      <c r="J66" s="188">
        <v>16000</v>
      </c>
      <c r="K66" s="188">
        <v>16344.566285152949</v>
      </c>
      <c r="L66" s="188">
        <v>16500</v>
      </c>
      <c r="M66" s="188">
        <v>16800</v>
      </c>
      <c r="N66" s="188">
        <v>16800</v>
      </c>
      <c r="O66" s="188">
        <v>17300</v>
      </c>
      <c r="P66" s="188"/>
      <c r="Q66" s="188"/>
      <c r="R66" s="190"/>
      <c r="S66" s="190"/>
      <c r="T66" s="190"/>
      <c r="U66" s="190"/>
      <c r="V66" s="189"/>
      <c r="W66" s="189"/>
      <c r="X66" s="221"/>
      <c r="Y66" s="189"/>
      <c r="Z66" s="189"/>
      <c r="AA66" s="189"/>
      <c r="AB66" s="189"/>
      <c r="AC66" s="221"/>
      <c r="AD66" s="189"/>
    </row>
    <row r="67" spans="1:30" x14ac:dyDescent="0.35">
      <c r="A67" s="89" t="s">
        <v>7</v>
      </c>
      <c r="B67" s="83" t="s">
        <v>263</v>
      </c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>
        <v>17000</v>
      </c>
      <c r="O67" s="188">
        <v>18750</v>
      </c>
      <c r="P67" s="188">
        <v>18750</v>
      </c>
      <c r="Q67" s="188"/>
      <c r="R67" s="190"/>
      <c r="S67" s="190"/>
      <c r="T67" s="190"/>
      <c r="U67" s="190"/>
      <c r="V67" s="189"/>
      <c r="W67" s="189"/>
      <c r="X67" s="221"/>
      <c r="Y67" s="189"/>
      <c r="Z67" s="189"/>
      <c r="AA67" s="189"/>
      <c r="AB67" s="189"/>
      <c r="AC67" s="221"/>
      <c r="AD67" s="189"/>
    </row>
    <row r="68" spans="1:30" x14ac:dyDescent="0.35">
      <c r="A68" s="89" t="s">
        <v>11</v>
      </c>
      <c r="B68" s="83" t="s">
        <v>255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>
        <v>16000</v>
      </c>
      <c r="M68" s="188">
        <v>16000</v>
      </c>
      <c r="N68" s="188">
        <v>17000</v>
      </c>
      <c r="O68" s="188"/>
      <c r="P68" s="188"/>
      <c r="Q68" s="188">
        <v>18750</v>
      </c>
      <c r="R68" s="190">
        <v>18750</v>
      </c>
      <c r="S68" s="190">
        <v>18750</v>
      </c>
      <c r="T68" s="190">
        <v>18250</v>
      </c>
      <c r="U68" s="190">
        <v>18250</v>
      </c>
      <c r="V68" s="189">
        <v>18250</v>
      </c>
      <c r="W68" s="189">
        <v>18250</v>
      </c>
      <c r="X68" s="221">
        <v>18250</v>
      </c>
      <c r="Y68" s="189">
        <v>18250</v>
      </c>
      <c r="Z68" s="189">
        <v>18250</v>
      </c>
      <c r="AA68" s="189">
        <v>18250</v>
      </c>
      <c r="AB68" s="189" t="s">
        <v>94</v>
      </c>
      <c r="AC68" s="221">
        <v>19674.730444049732</v>
      </c>
      <c r="AD68" s="189">
        <v>19830.849992046238</v>
      </c>
    </row>
    <row r="69" spans="1:30" x14ac:dyDescent="0.35">
      <c r="A69" s="82" t="s">
        <v>13</v>
      </c>
      <c r="B69" s="83" t="s">
        <v>305</v>
      </c>
      <c r="C69" s="188">
        <v>9355</v>
      </c>
      <c r="D69" s="188">
        <v>9355</v>
      </c>
      <c r="E69" s="188">
        <v>9355</v>
      </c>
      <c r="F69" s="188">
        <v>9354.8387096774186</v>
      </c>
      <c r="G69" s="188">
        <v>9354.8387096774186</v>
      </c>
      <c r="H69" s="187">
        <v>9355</v>
      </c>
      <c r="I69" s="188">
        <v>8548</v>
      </c>
      <c r="J69" s="188">
        <v>8548</v>
      </c>
      <c r="K69" s="187">
        <v>8548.3870967741932</v>
      </c>
      <c r="L69" s="187">
        <v>8548.3870967741932</v>
      </c>
      <c r="M69" s="187">
        <v>8548.3870967741932</v>
      </c>
      <c r="N69" s="188">
        <v>8548.3870967741932</v>
      </c>
      <c r="O69" s="188">
        <v>8548.3870967741932</v>
      </c>
      <c r="P69" s="188">
        <v>8548.3870967741932</v>
      </c>
      <c r="Q69" s="188">
        <v>8548.3870967741932</v>
      </c>
      <c r="R69" s="190">
        <v>8548.3870967741932</v>
      </c>
      <c r="S69" s="190">
        <v>8548.3870967741932</v>
      </c>
      <c r="T69" s="190">
        <v>8548.3870967741932</v>
      </c>
      <c r="U69" s="190">
        <v>8548.3870967741932</v>
      </c>
      <c r="V69" s="189">
        <f>5300/0.62</f>
        <v>8548.3870967741932</v>
      </c>
      <c r="W69" s="189">
        <f>5300/0.62</f>
        <v>8548.3870967741932</v>
      </c>
      <c r="X69" s="221">
        <f>4605.26327891469/0.66</f>
        <v>6977.6716347192269</v>
      </c>
      <c r="Y69" s="189">
        <f>4450/0.66</f>
        <v>6742.424242424242</v>
      </c>
      <c r="Z69" s="189">
        <f>4450/0.66</f>
        <v>6742.424242424242</v>
      </c>
      <c r="AA69" s="189">
        <f>4450/0.66</f>
        <v>6742.424242424242</v>
      </c>
      <c r="AB69" s="189">
        <v>6742.424242424242</v>
      </c>
      <c r="AC69" s="221">
        <v>6742.424242424242</v>
      </c>
      <c r="AD69" s="189">
        <v>6742.424242424242</v>
      </c>
    </row>
    <row r="70" spans="1:30" x14ac:dyDescent="0.35">
      <c r="AC70" s="338"/>
    </row>
    <row r="71" spans="1:30" x14ac:dyDescent="0.35">
      <c r="C71" s="366">
        <f>C50+D50+E50</f>
        <v>28265.552197524063</v>
      </c>
      <c r="F71" s="366">
        <f>F50+G50+H50</f>
        <v>29691.379655758654</v>
      </c>
      <c r="I71" s="366">
        <f>I50+J50+K50</f>
        <v>27750.327365968791</v>
      </c>
      <c r="L71" s="366">
        <f>L50+M50+N50</f>
        <v>32853.0339926097</v>
      </c>
      <c r="O71" s="366">
        <f>O50+P50+Q50</f>
        <v>33260.552874059431</v>
      </c>
      <c r="R71" s="366">
        <f>R50+S50+T50</f>
        <v>38500</v>
      </c>
      <c r="U71" s="366">
        <f>U50+V50+W50</f>
        <v>34618.07</v>
      </c>
      <c r="X71" s="366">
        <f>X50+Y50+Z50</f>
        <v>35295.78</v>
      </c>
      <c r="AA71" s="366">
        <f>AA50+AB50+AC50</f>
        <v>36767.400424988184</v>
      </c>
      <c r="AD71" s="366">
        <f>AD50+AE50+AF50</f>
        <v>13500</v>
      </c>
    </row>
    <row r="72" spans="1:30" x14ac:dyDescent="0.35">
      <c r="C72" s="366">
        <f>C61+D61+E61</f>
        <v>53057.979059200763</v>
      </c>
      <c r="F72" s="366">
        <f>F61+G61+H61</f>
        <v>53160.586574247864</v>
      </c>
      <c r="I72" s="366">
        <f>I61+J61+K61</f>
        <v>48512.641147663948</v>
      </c>
      <c r="L72" s="366">
        <f>L61+M61+N61</f>
        <v>51965.691397234274</v>
      </c>
      <c r="M72" s="366"/>
      <c r="N72" s="366"/>
      <c r="O72" s="366">
        <f>O61+P61+Q61</f>
        <v>55721.510343618545</v>
      </c>
      <c r="P72" s="366"/>
      <c r="Q72" s="366"/>
      <c r="R72" s="366">
        <f>R61+S61+T61</f>
        <v>58962.190901665032</v>
      </c>
      <c r="S72" s="366"/>
      <c r="T72" s="366"/>
      <c r="U72" s="366">
        <f>U61+V61+W61</f>
        <v>54600</v>
      </c>
      <c r="V72" s="366"/>
      <c r="W72" s="366"/>
      <c r="X72" s="366">
        <f>X61+Y61+Z61</f>
        <v>54396.783430256044</v>
      </c>
      <c r="Y72" s="366"/>
      <c r="Z72" s="366"/>
      <c r="AA72" s="366">
        <f>AA61+AB61+AC61</f>
        <v>56143.905163945914</v>
      </c>
      <c r="AB72" s="366"/>
      <c r="AC72" s="366"/>
      <c r="AD72" s="366">
        <f>AD61+AE61+AF61</f>
        <v>19917.064728908575</v>
      </c>
    </row>
    <row r="73" spans="1:30" x14ac:dyDescent="0.35">
      <c r="C73" s="366">
        <f>C72-C71</f>
        <v>24792.4268616767</v>
      </c>
      <c r="F73" s="366">
        <f>F72-F71</f>
        <v>23469.20691848921</v>
      </c>
      <c r="I73" s="366">
        <f>I72-I71</f>
        <v>20762.313781695157</v>
      </c>
      <c r="L73" s="366">
        <f>L72-L71</f>
        <v>19112.657404624573</v>
      </c>
      <c r="O73" s="366">
        <f>O72-O71</f>
        <v>22460.957469559115</v>
      </c>
      <c r="R73" s="366">
        <f>R72-R71</f>
        <v>20462.190901665032</v>
      </c>
      <c r="U73" s="366">
        <f>U72-U71</f>
        <v>19981.93</v>
      </c>
      <c r="X73" s="366">
        <f>X72-X71</f>
        <v>19101.003430256045</v>
      </c>
      <c r="AA73" s="366">
        <f>AA72-AA71</f>
        <v>19376.50473895773</v>
      </c>
      <c r="AD73" s="366">
        <f>AD72-AD71</f>
        <v>6417.0647289085755</v>
      </c>
    </row>
    <row r="74" spans="1:30" x14ac:dyDescent="0.35">
      <c r="C74" s="6">
        <f>C73/3</f>
        <v>8264.1422872255662</v>
      </c>
      <c r="F74" s="6">
        <f>F73/3</f>
        <v>7823.0689728297366</v>
      </c>
      <c r="I74" s="6">
        <f>I73/3</f>
        <v>6920.7712605650522</v>
      </c>
      <c r="L74" s="6">
        <f>L73/3</f>
        <v>6370.8858015415244</v>
      </c>
      <c r="O74" s="6">
        <f>O73/3</f>
        <v>7486.9858231863718</v>
      </c>
      <c r="R74" s="6">
        <f>R73/3</f>
        <v>6820.7303005550102</v>
      </c>
      <c r="U74" s="6">
        <f>U73/3</f>
        <v>6660.6433333333334</v>
      </c>
      <c r="X74" s="6">
        <f>X73/3</f>
        <v>6367.0011434186817</v>
      </c>
      <c r="AA74" s="6">
        <f>AA73/3</f>
        <v>6458.8349129859098</v>
      </c>
      <c r="AD74" s="6">
        <f>AD73/3</f>
        <v>2139.0215763028586</v>
      </c>
    </row>
    <row r="75" spans="1:30" x14ac:dyDescent="0.35">
      <c r="C75" s="6">
        <f>C72/C71</f>
        <v>1.8771251553277069</v>
      </c>
      <c r="F75" s="6">
        <f>F72/F71</f>
        <v>1.7904384097536319</v>
      </c>
      <c r="I75" s="6">
        <f>I72/I71</f>
        <v>1.7481826613388611</v>
      </c>
      <c r="L75" s="6">
        <f>L72/L71</f>
        <v>1.5817623239583891</v>
      </c>
      <c r="O75" s="6">
        <f>O72/O71</f>
        <v>1.6753031903771167</v>
      </c>
      <c r="R75" s="6">
        <f>R72/R71</f>
        <v>1.5314854779653255</v>
      </c>
      <c r="U75" s="6">
        <f>U72/U71</f>
        <v>1.5772109768106657</v>
      </c>
      <c r="X75" s="6">
        <f>X72/X71</f>
        <v>1.5411696081020463</v>
      </c>
      <c r="AA75" s="6">
        <f>AA72/AA71</f>
        <v>1.5270023040788301</v>
      </c>
      <c r="AD75" s="6">
        <f>AD72/AD71</f>
        <v>1.4753381280673019</v>
      </c>
    </row>
    <row r="78" spans="1:30" s="371" customFormat="1" x14ac:dyDescent="0.35">
      <c r="C78" s="372">
        <f>C51+D51+E51</f>
        <v>43550.568990040214</v>
      </c>
      <c r="F78" s="372">
        <f>F51+G51+H51</f>
        <v>43144.511603997569</v>
      </c>
      <c r="I78" s="372">
        <f>I51+J51+K51</f>
        <v>39274.641326625671</v>
      </c>
      <c r="L78" s="372">
        <f>L51+M51+N51</f>
        <v>44558.721912759094</v>
      </c>
      <c r="O78" s="372">
        <f>O51+P51+Q51</f>
        <v>46702.545221104454</v>
      </c>
      <c r="R78" s="372">
        <f>R51+S51+T51</f>
        <v>49930.56955759805</v>
      </c>
      <c r="U78" s="372">
        <f>U51+V51+W51</f>
        <v>46400</v>
      </c>
      <c r="X78" s="372">
        <f>X51+Y51+Z51</f>
        <v>49513.632770175042</v>
      </c>
      <c r="AA78" s="372">
        <f>AA51+AB51+AC51</f>
        <v>51192.099691891781</v>
      </c>
      <c r="AD78" s="372">
        <f>AD51+AE51+AF51</f>
        <v>17892.904766120704</v>
      </c>
    </row>
    <row r="79" spans="1:30" x14ac:dyDescent="0.35">
      <c r="C79" s="366">
        <f>C78-C71</f>
        <v>15285.016792516151</v>
      </c>
      <c r="F79" s="366">
        <f>F78-F71</f>
        <v>13453.131948238915</v>
      </c>
      <c r="I79" s="366">
        <f>I78-I71</f>
        <v>11524.31396065688</v>
      </c>
      <c r="L79" s="366">
        <f>L78-L71</f>
        <v>11705.687920149394</v>
      </c>
      <c r="O79" s="366">
        <f>O78-O71</f>
        <v>13441.992347045023</v>
      </c>
      <c r="R79" s="366">
        <f>R78-R71</f>
        <v>11430.56955759805</v>
      </c>
      <c r="U79" s="366">
        <f>U78-U71</f>
        <v>11781.93</v>
      </c>
      <c r="X79" s="366">
        <f>X78-X71</f>
        <v>14217.852770175043</v>
      </c>
      <c r="AA79" s="366">
        <f>AA78-AA71</f>
        <v>14424.699266903597</v>
      </c>
      <c r="AD79" s="366">
        <f>AD78-AD71</f>
        <v>4392.9047661207042</v>
      </c>
    </row>
    <row r="80" spans="1:30" x14ac:dyDescent="0.35">
      <c r="C80" s="6">
        <f>C79/3</f>
        <v>5095.0055975053838</v>
      </c>
      <c r="F80" s="6">
        <f>F79/3</f>
        <v>4484.3773160796381</v>
      </c>
      <c r="I80" s="6">
        <f>I79/3</f>
        <v>3841.4379868856267</v>
      </c>
      <c r="L80" s="6">
        <f>L79/3</f>
        <v>3901.8959733831311</v>
      </c>
      <c r="O80" s="6">
        <f>O79/3</f>
        <v>4480.664115681674</v>
      </c>
      <c r="R80" s="6">
        <f>R79/3</f>
        <v>3810.1898525326833</v>
      </c>
      <c r="U80" s="6">
        <f>U79/3</f>
        <v>3927.31</v>
      </c>
      <c r="X80" s="6">
        <f>X79/3</f>
        <v>4739.2842567250145</v>
      </c>
      <c r="AA80" s="6">
        <f>AA79/3</f>
        <v>4808.233088967866</v>
      </c>
      <c r="AD80" s="6">
        <f>AD79/3</f>
        <v>1464.3015887069014</v>
      </c>
    </row>
    <row r="81" spans="3:30" x14ac:dyDescent="0.35">
      <c r="C81" s="6">
        <f>C78/C71</f>
        <v>1.5407648393246338</v>
      </c>
      <c r="F81" s="6">
        <f>F78/F71</f>
        <v>1.4530989163930506</v>
      </c>
      <c r="I81" s="6">
        <f>I78/I71</f>
        <v>1.4152856940631826</v>
      </c>
      <c r="L81" s="6">
        <f>L78/L71</f>
        <v>1.3563046238829142</v>
      </c>
      <c r="O81" s="6">
        <f>O78/O71</f>
        <v>1.4041421800155554</v>
      </c>
      <c r="R81" s="6">
        <f>R78/R71</f>
        <v>1.2968979105869622</v>
      </c>
      <c r="U81" s="6">
        <f>U78/U71</f>
        <v>1.3403404638097964</v>
      </c>
      <c r="X81" s="6">
        <f>X78/X71</f>
        <v>1.4028201889907248</v>
      </c>
      <c r="AA81" s="6">
        <f>AA78/AA71</f>
        <v>1.3923230660903663</v>
      </c>
      <c r="AD81" s="6">
        <f>AD78/AD71</f>
        <v>1.3254003530459781</v>
      </c>
    </row>
    <row r="83" spans="3:30" s="379" customFormat="1" x14ac:dyDescent="0.35">
      <c r="AA83" s="380">
        <f>AA53+AB53+AC53</f>
        <v>47039.48335138469</v>
      </c>
      <c r="AD83" s="380">
        <f>AD53</f>
        <v>16000</v>
      </c>
    </row>
    <row r="84" spans="3:30" x14ac:dyDescent="0.35">
      <c r="AA84" s="381">
        <f>AA83-AA71</f>
        <v>10272.082926396506</v>
      </c>
      <c r="AD84" s="381">
        <f>AD83-AD71</f>
        <v>2500</v>
      </c>
    </row>
    <row r="85" spans="3:30" x14ac:dyDescent="0.35">
      <c r="AA85" s="381">
        <f>AA84/3</f>
        <v>3424.0276421321687</v>
      </c>
      <c r="AD85" s="381">
        <f>AD83/AD71</f>
        <v>1.1851851851851851</v>
      </c>
    </row>
    <row r="86" spans="3:30" x14ac:dyDescent="0.35">
      <c r="AA86" s="381">
        <f>AA83/AA71</f>
        <v>1.2793801793888944</v>
      </c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26B9-82F9-476B-A2BD-FC35A44D105A}">
  <dimension ref="A2:AD70"/>
  <sheetViews>
    <sheetView showGridLines="0" view="pageBreakPreview" zoomScale="70" zoomScaleNormal="65" zoomScaleSheetLayoutView="70" workbookViewId="0">
      <selection activeCell="C51" sqref="C51:AD51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386"/>
      <c r="B2" s="386"/>
    </row>
    <row r="49" spans="1:30" s="102" customFormat="1" ht="15" x14ac:dyDescent="0.35">
      <c r="A49" s="92" t="s">
        <v>3</v>
      </c>
      <c r="B49" s="92" t="s">
        <v>4</v>
      </c>
      <c r="C49" s="266" t="s">
        <v>132</v>
      </c>
      <c r="D49" s="266">
        <v>2</v>
      </c>
      <c r="E49" s="266">
        <v>3</v>
      </c>
      <c r="F49" s="266">
        <v>4</v>
      </c>
      <c r="G49" s="266">
        <v>5</v>
      </c>
      <c r="H49" s="266">
        <v>6</v>
      </c>
      <c r="I49" s="266">
        <v>7</v>
      </c>
      <c r="J49" s="266">
        <v>8</v>
      </c>
      <c r="K49" s="266">
        <v>9</v>
      </c>
      <c r="L49" s="266">
        <v>10</v>
      </c>
      <c r="M49" s="266">
        <v>11</v>
      </c>
      <c r="N49" s="266">
        <v>12</v>
      </c>
      <c r="O49" s="266" t="s">
        <v>269</v>
      </c>
      <c r="P49" s="266">
        <v>2</v>
      </c>
      <c r="Q49" s="266">
        <v>3</v>
      </c>
      <c r="R49" s="267">
        <v>4</v>
      </c>
      <c r="S49" s="267">
        <v>5</v>
      </c>
      <c r="T49" s="267">
        <v>6</v>
      </c>
      <c r="U49" s="267">
        <v>7</v>
      </c>
      <c r="V49" s="267">
        <v>8</v>
      </c>
      <c r="W49" s="267">
        <v>9</v>
      </c>
      <c r="X49" s="268">
        <v>10</v>
      </c>
      <c r="Y49" s="267">
        <v>11</v>
      </c>
      <c r="Z49" s="267">
        <v>12</v>
      </c>
      <c r="AA49" s="267" t="s">
        <v>417</v>
      </c>
      <c r="AB49" s="267">
        <v>2</v>
      </c>
      <c r="AC49" s="267">
        <v>3</v>
      </c>
      <c r="AD49" s="267">
        <v>4</v>
      </c>
    </row>
    <row r="50" spans="1:30" x14ac:dyDescent="0.35">
      <c r="A50" s="82" t="s">
        <v>5</v>
      </c>
      <c r="B50" s="83" t="s">
        <v>198</v>
      </c>
      <c r="C50" s="185">
        <v>8708.4661839765395</v>
      </c>
      <c r="D50" s="186">
        <v>9206.5026628156465</v>
      </c>
      <c r="E50" s="186">
        <v>10350.583350731875</v>
      </c>
      <c r="F50" s="186">
        <v>10630.800578172872</v>
      </c>
      <c r="G50" s="186">
        <v>9861.484043253442</v>
      </c>
      <c r="H50" s="186">
        <v>9199.095034332342</v>
      </c>
      <c r="I50" s="186">
        <v>8896.036510365795</v>
      </c>
      <c r="J50" s="186">
        <v>9246.397757923467</v>
      </c>
      <c r="K50" s="186">
        <v>9607.8930976795309</v>
      </c>
      <c r="L50" s="186">
        <v>10586.188429821323</v>
      </c>
      <c r="M50" s="186">
        <v>11153.125423850262</v>
      </c>
      <c r="N50" s="186">
        <v>11113.720138938117</v>
      </c>
      <c r="O50" s="186">
        <v>11099.75498909093</v>
      </c>
      <c r="P50" s="186">
        <v>11015.602352349617</v>
      </c>
      <c r="Q50" s="186">
        <v>11145.195532618884</v>
      </c>
      <c r="R50" s="189">
        <v>12500</v>
      </c>
      <c r="S50" s="189">
        <v>13000</v>
      </c>
      <c r="T50" s="189">
        <v>13000</v>
      </c>
      <c r="U50" s="189">
        <v>11500</v>
      </c>
      <c r="V50" s="189">
        <v>11449.41</v>
      </c>
      <c r="W50" s="189">
        <v>11668.66</v>
      </c>
      <c r="X50" s="221">
        <v>11469.02</v>
      </c>
      <c r="Y50" s="189">
        <v>12047.76</v>
      </c>
      <c r="Z50" s="189">
        <v>11779</v>
      </c>
      <c r="AA50" s="189">
        <v>12089.892444643825</v>
      </c>
      <c r="AB50" s="189">
        <v>12125.1402204693</v>
      </c>
      <c r="AC50" s="221">
        <v>12552.367759875062</v>
      </c>
      <c r="AD50" s="189">
        <v>13500</v>
      </c>
    </row>
    <row r="51" spans="1:30" ht="16" customHeight="1" x14ac:dyDescent="0.35">
      <c r="A51" s="82" t="s">
        <v>6</v>
      </c>
      <c r="B51" s="83" t="s">
        <v>199</v>
      </c>
      <c r="C51" s="187">
        <v>14455.482252677341</v>
      </c>
      <c r="D51" s="187">
        <v>14038.068839071399</v>
      </c>
      <c r="E51" s="187">
        <v>15057.017898291471</v>
      </c>
      <c r="F51" s="187">
        <v>14924.560969565027</v>
      </c>
      <c r="G51" s="187">
        <v>14835.58321254385</v>
      </c>
      <c r="H51" s="187">
        <v>13384.367421888692</v>
      </c>
      <c r="I51" s="187">
        <v>12774.641326625675</v>
      </c>
      <c r="J51" s="187">
        <v>13000</v>
      </c>
      <c r="K51" s="187">
        <v>13500</v>
      </c>
      <c r="L51" s="187">
        <v>14500</v>
      </c>
      <c r="M51" s="188">
        <v>15011.71347327323</v>
      </c>
      <c r="N51" s="188">
        <v>15047.008439485868</v>
      </c>
      <c r="O51" s="188">
        <v>15448.740500195521</v>
      </c>
      <c r="P51" s="188">
        <v>15570.779262154068</v>
      </c>
      <c r="Q51" s="188">
        <v>15683.025458754861</v>
      </c>
      <c r="R51" s="190">
        <v>16178.925572299551</v>
      </c>
      <c r="S51" s="190">
        <v>17000</v>
      </c>
      <c r="T51" s="190">
        <v>16751.643985298499</v>
      </c>
      <c r="U51" s="190">
        <v>15000</v>
      </c>
      <c r="V51" s="189">
        <v>15000</v>
      </c>
      <c r="W51" s="189">
        <v>16400</v>
      </c>
      <c r="X51" s="221">
        <v>16030.120868295297</v>
      </c>
      <c r="Y51" s="189">
        <v>16715.368170271555</v>
      </c>
      <c r="Z51" s="189">
        <v>16768.143731608194</v>
      </c>
      <c r="AA51" s="189">
        <v>17025.494033451272</v>
      </c>
      <c r="AB51" s="189">
        <v>17275.808014130391</v>
      </c>
      <c r="AC51" s="221">
        <v>16890.797644310118</v>
      </c>
      <c r="AD51" s="189">
        <v>17892.904766120704</v>
      </c>
    </row>
    <row r="52" spans="1:30" x14ac:dyDescent="0.35">
      <c r="A52" s="82" t="s">
        <v>317</v>
      </c>
      <c r="B52" s="83" t="s">
        <v>295</v>
      </c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8"/>
      <c r="N52" s="188"/>
      <c r="O52" s="188"/>
      <c r="P52" s="188"/>
      <c r="Q52" s="188"/>
      <c r="R52" s="190"/>
      <c r="S52" s="190"/>
      <c r="T52" s="190"/>
      <c r="U52" s="190"/>
      <c r="V52" s="189">
        <v>16531.009620351346</v>
      </c>
      <c r="W52" s="189">
        <v>15736.354964174043</v>
      </c>
      <c r="X52" s="221">
        <v>15142.877524222948</v>
      </c>
      <c r="Y52" s="189">
        <v>15388.660011701764</v>
      </c>
      <c r="Z52" s="189">
        <v>15426.978928616752</v>
      </c>
      <c r="AA52" s="189">
        <v>15758.759798976707</v>
      </c>
      <c r="AB52" s="189">
        <v>16078.36418797298</v>
      </c>
      <c r="AC52" s="221">
        <v>16453.862940114985</v>
      </c>
      <c r="AD52" s="189">
        <v>16500</v>
      </c>
    </row>
    <row r="53" spans="1:30" x14ac:dyDescent="0.35">
      <c r="A53" s="82" t="s">
        <v>493</v>
      </c>
      <c r="B53" s="83" t="s">
        <v>494</v>
      </c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8"/>
      <c r="N53" s="188"/>
      <c r="O53" s="188"/>
      <c r="P53" s="188"/>
      <c r="Q53" s="188"/>
      <c r="R53" s="190"/>
      <c r="S53" s="190"/>
      <c r="T53" s="190"/>
      <c r="U53" s="190"/>
      <c r="V53" s="189"/>
      <c r="W53" s="189"/>
      <c r="X53" s="221"/>
      <c r="Y53" s="189"/>
      <c r="Z53" s="189"/>
      <c r="AA53" s="189">
        <v>15391.180174572615</v>
      </c>
      <c r="AB53" s="189">
        <v>15570.497125494956</v>
      </c>
      <c r="AC53" s="221">
        <v>16077.80605131712</v>
      </c>
      <c r="AD53" s="189">
        <v>16000</v>
      </c>
    </row>
    <row r="54" spans="1:30" x14ac:dyDescent="0.35">
      <c r="A54" s="82" t="s">
        <v>252</v>
      </c>
      <c r="B54" s="83" t="s">
        <v>200</v>
      </c>
      <c r="C54" s="187">
        <v>10500</v>
      </c>
      <c r="D54" s="188">
        <v>10500</v>
      </c>
      <c r="E54" s="188">
        <v>11000</v>
      </c>
      <c r="F54" s="188">
        <v>11000</v>
      </c>
      <c r="G54" s="188">
        <v>11000.245754121759</v>
      </c>
      <c r="H54" s="188">
        <v>9980.5578196131446</v>
      </c>
      <c r="I54" s="188">
        <v>9000</v>
      </c>
      <c r="J54" s="188">
        <v>9000</v>
      </c>
      <c r="K54" s="188">
        <v>9394.7875672636728</v>
      </c>
      <c r="L54" s="188"/>
      <c r="M54" s="188"/>
      <c r="N54" s="188"/>
      <c r="O54" s="188"/>
      <c r="P54" s="188"/>
      <c r="Q54" s="188"/>
      <c r="R54" s="190"/>
      <c r="S54" s="190"/>
      <c r="T54" s="190"/>
      <c r="U54" s="190"/>
      <c r="V54" s="189"/>
      <c r="W54" s="189"/>
      <c r="X54" s="221"/>
      <c r="Y54" s="189">
        <v>11000</v>
      </c>
      <c r="Z54" s="189">
        <v>11709.60458452722</v>
      </c>
      <c r="AA54" s="189">
        <v>12300</v>
      </c>
      <c r="AB54" s="189">
        <v>16394</v>
      </c>
      <c r="AC54" s="221"/>
      <c r="AD54" s="189"/>
    </row>
    <row r="55" spans="1:30" x14ac:dyDescent="0.35">
      <c r="A55" s="82" t="s">
        <v>253</v>
      </c>
      <c r="B55" s="83" t="s">
        <v>296</v>
      </c>
      <c r="C55" s="187"/>
      <c r="D55" s="188"/>
      <c r="E55" s="188"/>
      <c r="F55" s="188"/>
      <c r="G55" s="188"/>
      <c r="H55" s="188"/>
      <c r="I55" s="188"/>
      <c r="J55" s="188"/>
      <c r="K55" s="188"/>
      <c r="L55" s="188"/>
      <c r="M55" s="188">
        <v>12500</v>
      </c>
      <c r="N55" s="188">
        <v>12500</v>
      </c>
      <c r="O55" s="188">
        <v>13000</v>
      </c>
      <c r="P55" s="188">
        <v>13000</v>
      </c>
      <c r="Q55" s="188">
        <v>13000</v>
      </c>
      <c r="R55" s="190">
        <v>13000</v>
      </c>
      <c r="S55" s="190">
        <v>13500</v>
      </c>
      <c r="T55" s="190">
        <v>15000</v>
      </c>
      <c r="U55" s="190">
        <v>12000</v>
      </c>
      <c r="V55" s="189">
        <v>11996.599943004825</v>
      </c>
      <c r="W55" s="189">
        <v>14000</v>
      </c>
      <c r="X55" s="221">
        <v>13700</v>
      </c>
      <c r="Y55" s="189">
        <v>13909.495533200905</v>
      </c>
      <c r="Z55" s="189">
        <v>13991.675615308621</v>
      </c>
      <c r="AA55" s="189">
        <v>15469.628043102301</v>
      </c>
      <c r="AB55" s="189">
        <v>16866.231983166756</v>
      </c>
      <c r="AC55" s="221">
        <v>17274.018343481202</v>
      </c>
      <c r="AD55" s="189">
        <v>18147.910956148586</v>
      </c>
    </row>
    <row r="56" spans="1:30" x14ac:dyDescent="0.35">
      <c r="A56" s="82" t="s">
        <v>8</v>
      </c>
      <c r="B56" s="83" t="s">
        <v>201</v>
      </c>
      <c r="C56" s="187">
        <v>14465.460942178455</v>
      </c>
      <c r="D56" s="188">
        <v>14509.576053349499</v>
      </c>
      <c r="E56" s="188">
        <v>15025.379353965638</v>
      </c>
      <c r="F56" s="188">
        <v>14910.678301970647</v>
      </c>
      <c r="G56" s="188">
        <v>14831.035909967355</v>
      </c>
      <c r="H56" s="188">
        <v>14808.45006473676</v>
      </c>
      <c r="I56" s="188">
        <f>15519.2770426906-1500</f>
        <v>14019.277042690601</v>
      </c>
      <c r="J56" s="188">
        <f>15979.3954889592-1500</f>
        <v>14479.395488959201</v>
      </c>
      <c r="K56" s="188">
        <v>14998.538825334661</v>
      </c>
      <c r="L56" s="188">
        <v>14535.256313245962</v>
      </c>
      <c r="M56" s="188">
        <v>14855.14784201781</v>
      </c>
      <c r="N56" s="188">
        <v>15392.891160782321</v>
      </c>
      <c r="O56" s="188">
        <v>15365.225970719288</v>
      </c>
      <c r="P56" s="188">
        <v>15345.865349432857</v>
      </c>
      <c r="Q56" s="188">
        <v>15465.2092644124</v>
      </c>
      <c r="R56" s="190">
        <v>16247.50430292599</v>
      </c>
      <c r="S56" s="190">
        <v>16000</v>
      </c>
      <c r="T56" s="190"/>
      <c r="U56" s="190"/>
      <c r="V56" s="189"/>
      <c r="W56" s="189">
        <v>16000</v>
      </c>
      <c r="X56" s="221">
        <v>16447.587409896623</v>
      </c>
      <c r="Y56" s="189">
        <v>16464.667351656819</v>
      </c>
      <c r="Z56" s="189">
        <v>16000</v>
      </c>
      <c r="AA56" s="189"/>
      <c r="AB56" s="189">
        <v>17008.321948860546</v>
      </c>
      <c r="AC56" s="221"/>
      <c r="AD56" s="189"/>
    </row>
    <row r="57" spans="1:30" x14ac:dyDescent="0.35">
      <c r="A57" s="82" t="s">
        <v>215</v>
      </c>
      <c r="B57" s="83" t="s">
        <v>297</v>
      </c>
      <c r="C57" s="187"/>
      <c r="D57" s="188"/>
      <c r="E57" s="188"/>
      <c r="F57" s="188"/>
      <c r="G57" s="188"/>
      <c r="H57" s="188"/>
      <c r="I57" s="188">
        <v>9000</v>
      </c>
      <c r="J57" s="188">
        <v>9000</v>
      </c>
      <c r="K57" s="188">
        <v>9594.9788263762857</v>
      </c>
      <c r="L57" s="188">
        <v>10500</v>
      </c>
      <c r="M57" s="188">
        <v>12341.137363910122</v>
      </c>
      <c r="N57" s="188">
        <v>12441.933603836223</v>
      </c>
      <c r="O57" s="188"/>
      <c r="P57" s="188">
        <v>13000</v>
      </c>
      <c r="Q57" s="188">
        <v>12851.445001474491</v>
      </c>
      <c r="R57" s="190">
        <v>12994.024053185927</v>
      </c>
      <c r="S57" s="190">
        <v>13500</v>
      </c>
      <c r="T57" s="190">
        <v>13500</v>
      </c>
      <c r="U57" s="190">
        <v>12000</v>
      </c>
      <c r="V57" s="189">
        <v>12000</v>
      </c>
      <c r="W57" s="189">
        <v>14000</v>
      </c>
      <c r="X57" s="221">
        <v>13700</v>
      </c>
      <c r="Y57" s="189">
        <v>14000</v>
      </c>
      <c r="Z57" s="189">
        <v>13970.906163753451</v>
      </c>
      <c r="AA57" s="189">
        <v>14300</v>
      </c>
      <c r="AB57" s="189">
        <v>17098.761629644388</v>
      </c>
      <c r="AC57" s="221">
        <v>17143.564650803612</v>
      </c>
      <c r="AD57" s="189">
        <v>18161.280357489799</v>
      </c>
    </row>
    <row r="58" spans="1:30" x14ac:dyDescent="0.35">
      <c r="A58" s="82" t="s">
        <v>10</v>
      </c>
      <c r="B58" s="83" t="s">
        <v>202</v>
      </c>
      <c r="C58" s="187">
        <v>10563.824965132497</v>
      </c>
      <c r="D58" s="188">
        <v>10507.26778217939</v>
      </c>
      <c r="E58" s="188">
        <v>10891.883029655908</v>
      </c>
      <c r="F58" s="188">
        <v>11017.156022207953</v>
      </c>
      <c r="G58" s="188">
        <v>11015.531143914253</v>
      </c>
      <c r="H58" s="188">
        <v>9991.5837104072398</v>
      </c>
      <c r="I58" s="188">
        <v>9000</v>
      </c>
      <c r="J58" s="188">
        <v>9000</v>
      </c>
      <c r="K58" s="188">
        <v>9837.9698135543058</v>
      </c>
      <c r="L58" s="188">
        <v>10500</v>
      </c>
      <c r="M58" s="188">
        <v>12500</v>
      </c>
      <c r="N58" s="188">
        <v>12500</v>
      </c>
      <c r="O58" s="188">
        <v>13000</v>
      </c>
      <c r="P58" s="188">
        <v>13000</v>
      </c>
      <c r="Q58" s="188">
        <v>13000</v>
      </c>
      <c r="R58" s="190">
        <v>12990.833148517779</v>
      </c>
      <c r="S58" s="190">
        <v>13391.563712227402</v>
      </c>
      <c r="T58" s="190">
        <v>13500</v>
      </c>
      <c r="U58" s="190">
        <v>12000</v>
      </c>
      <c r="V58" s="189">
        <v>12000</v>
      </c>
      <c r="W58" s="189">
        <v>14000</v>
      </c>
      <c r="X58" s="221">
        <v>13700</v>
      </c>
      <c r="Y58" s="189">
        <v>13943.331751305173</v>
      </c>
      <c r="Z58" s="189">
        <v>13949.370319945541</v>
      </c>
      <c r="AA58" s="189">
        <v>15373.678800856531</v>
      </c>
      <c r="AB58" s="189">
        <v>17075.291661900948</v>
      </c>
      <c r="AC58" s="221">
        <v>17383.623888852308</v>
      </c>
      <c r="AD58" s="189">
        <v>17817.113134390362</v>
      </c>
    </row>
    <row r="59" spans="1:30" x14ac:dyDescent="0.35">
      <c r="A59" s="82" t="s">
        <v>405</v>
      </c>
      <c r="B59" s="83" t="s">
        <v>406</v>
      </c>
      <c r="C59" s="187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90"/>
      <c r="S59" s="190"/>
      <c r="T59" s="190"/>
      <c r="U59" s="190"/>
      <c r="V59" s="189"/>
      <c r="W59" s="189"/>
      <c r="X59" s="221"/>
      <c r="Y59" s="189">
        <v>12000</v>
      </c>
      <c r="Z59" s="189">
        <v>12000</v>
      </c>
      <c r="AA59" s="189"/>
      <c r="AB59" s="189">
        <v>12300</v>
      </c>
      <c r="AC59" s="221">
        <v>12300</v>
      </c>
      <c r="AD59" s="189"/>
    </row>
    <row r="60" spans="1:30" x14ac:dyDescent="0.35">
      <c r="A60" s="82" t="s">
        <v>251</v>
      </c>
      <c r="B60" s="83" t="s">
        <v>298</v>
      </c>
      <c r="C60" s="187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>
        <v>12500</v>
      </c>
      <c r="Q60" s="188">
        <v>10000</v>
      </c>
      <c r="R60" s="190">
        <v>10000</v>
      </c>
      <c r="S60" s="189">
        <v>10000</v>
      </c>
      <c r="T60" s="189">
        <v>10000</v>
      </c>
      <c r="U60" s="189">
        <v>10000</v>
      </c>
      <c r="V60" s="189">
        <v>10000</v>
      </c>
      <c r="W60" s="189">
        <v>10000</v>
      </c>
      <c r="X60" s="221">
        <v>10000</v>
      </c>
      <c r="Y60" s="189"/>
      <c r="Z60" s="189">
        <v>16000</v>
      </c>
      <c r="AA60" s="189">
        <v>16000</v>
      </c>
      <c r="AB60" s="189">
        <v>17587.441360197077</v>
      </c>
      <c r="AC60" s="221">
        <v>18055.742870049842</v>
      </c>
      <c r="AD60" s="189">
        <v>18117.554309844363</v>
      </c>
    </row>
    <row r="61" spans="1:30" x14ac:dyDescent="0.35">
      <c r="A61" s="82" t="s">
        <v>97</v>
      </c>
      <c r="B61" s="83" t="s">
        <v>299</v>
      </c>
      <c r="C61" s="187">
        <v>17439.4869367479</v>
      </c>
      <c r="D61" s="188">
        <v>17645.06592923859</v>
      </c>
      <c r="E61" s="188">
        <v>17973.426193214265</v>
      </c>
      <c r="F61" s="188">
        <v>17990.90990565269</v>
      </c>
      <c r="G61" s="188">
        <v>18000</v>
      </c>
      <c r="H61" s="188">
        <v>17169.676668595173</v>
      </c>
      <c r="I61" s="188">
        <v>16000</v>
      </c>
      <c r="J61" s="188">
        <v>16000</v>
      </c>
      <c r="K61" s="188">
        <v>16512.641147663944</v>
      </c>
      <c r="L61" s="188">
        <v>16986.563472149839</v>
      </c>
      <c r="M61" s="188">
        <v>17463.277160096557</v>
      </c>
      <c r="N61" s="188">
        <v>17515.85076498787</v>
      </c>
      <c r="O61" s="188">
        <v>17984.850948699437</v>
      </c>
      <c r="P61" s="188">
        <v>18548.936533799628</v>
      </c>
      <c r="Q61" s="188">
        <v>19187.722861119484</v>
      </c>
      <c r="R61" s="190">
        <v>19300</v>
      </c>
      <c r="S61" s="190">
        <v>19862.190901665035</v>
      </c>
      <c r="T61" s="190">
        <v>19800</v>
      </c>
      <c r="U61" s="190">
        <v>18300</v>
      </c>
      <c r="V61" s="189">
        <v>18000</v>
      </c>
      <c r="W61" s="189">
        <v>18300</v>
      </c>
      <c r="X61" s="221">
        <v>18002.191596786055</v>
      </c>
      <c r="Y61" s="189">
        <v>18194.591833469989</v>
      </c>
      <c r="Z61" s="189">
        <v>18200</v>
      </c>
      <c r="AA61" s="189">
        <v>18200</v>
      </c>
      <c r="AB61" s="189">
        <v>18746.117798933101</v>
      </c>
      <c r="AC61" s="221">
        <v>19197.787365012809</v>
      </c>
      <c r="AD61" s="189">
        <v>19917.064728908575</v>
      </c>
    </row>
    <row r="62" spans="1:30" x14ac:dyDescent="0.35">
      <c r="A62" s="82" t="s">
        <v>98</v>
      </c>
      <c r="B62" s="83" t="s">
        <v>300</v>
      </c>
      <c r="C62" s="187">
        <v>16955.378703445713</v>
      </c>
      <c r="D62" s="188">
        <v>17082.559186604507</v>
      </c>
      <c r="E62" s="188">
        <v>17500</v>
      </c>
      <c r="F62" s="188">
        <v>17500</v>
      </c>
      <c r="G62" s="188">
        <v>17500</v>
      </c>
      <c r="H62" s="188">
        <v>16603.494647053703</v>
      </c>
      <c r="I62" s="188">
        <v>15500</v>
      </c>
      <c r="J62" s="188">
        <v>15500</v>
      </c>
      <c r="K62" s="188">
        <v>16000</v>
      </c>
      <c r="L62" s="188">
        <v>16000</v>
      </c>
      <c r="M62" s="188">
        <v>16726.574166052487</v>
      </c>
      <c r="N62" s="188">
        <v>17000</v>
      </c>
      <c r="O62" s="188">
        <v>17476.901785778588</v>
      </c>
      <c r="P62" s="188">
        <v>18000</v>
      </c>
      <c r="Q62" s="188">
        <v>18430.84712917127</v>
      </c>
      <c r="R62" s="190">
        <v>18800</v>
      </c>
      <c r="S62" s="190">
        <v>19376.799792316055</v>
      </c>
      <c r="T62" s="190">
        <v>19300</v>
      </c>
      <c r="U62" s="190">
        <v>17800</v>
      </c>
      <c r="V62" s="189">
        <v>17500</v>
      </c>
      <c r="W62" s="189">
        <v>17800</v>
      </c>
      <c r="X62" s="221">
        <v>17500</v>
      </c>
      <c r="Y62" s="189">
        <v>17700</v>
      </c>
      <c r="Z62" s="189">
        <v>17700</v>
      </c>
      <c r="AA62" s="189">
        <v>17700</v>
      </c>
      <c r="AB62" s="189">
        <v>18041.536915204677</v>
      </c>
      <c r="AC62" s="221">
        <v>18700</v>
      </c>
      <c r="AD62" s="189">
        <v>19646.239972601656</v>
      </c>
    </row>
    <row r="63" spans="1:30" x14ac:dyDescent="0.35">
      <c r="A63" s="82" t="s">
        <v>24</v>
      </c>
      <c r="B63" s="83" t="s">
        <v>301</v>
      </c>
      <c r="C63" s="187">
        <v>16500</v>
      </c>
      <c r="D63" s="188">
        <v>16830</v>
      </c>
      <c r="E63" s="188">
        <v>16949.308471918921</v>
      </c>
      <c r="F63" s="188">
        <v>17000</v>
      </c>
      <c r="G63" s="188">
        <v>17000</v>
      </c>
      <c r="H63" s="188">
        <v>16000</v>
      </c>
      <c r="I63" s="188"/>
      <c r="J63" s="188"/>
      <c r="K63" s="188"/>
      <c r="L63" s="188"/>
      <c r="M63" s="188"/>
      <c r="N63" s="188"/>
      <c r="O63" s="188"/>
      <c r="P63" s="188"/>
      <c r="Q63" s="188"/>
      <c r="R63" s="190"/>
      <c r="S63" s="190"/>
      <c r="T63" s="190"/>
      <c r="U63" s="190"/>
      <c r="V63" s="189">
        <v>16667.318802218797</v>
      </c>
      <c r="W63" s="189">
        <v>16200</v>
      </c>
      <c r="X63" s="221"/>
      <c r="Y63" s="189"/>
      <c r="Z63" s="189"/>
      <c r="AA63" s="189">
        <v>11293.478260869566</v>
      </c>
      <c r="AB63" s="189"/>
      <c r="AC63" s="221"/>
      <c r="AD63" s="189">
        <v>20051.40472061931</v>
      </c>
    </row>
    <row r="64" spans="1:30" x14ac:dyDescent="0.35">
      <c r="A64" s="82" t="s">
        <v>218</v>
      </c>
      <c r="B64" s="83" t="s">
        <v>302</v>
      </c>
      <c r="C64" s="187"/>
      <c r="D64" s="188"/>
      <c r="E64" s="188"/>
      <c r="F64" s="188"/>
      <c r="G64" s="188"/>
      <c r="H64" s="188"/>
      <c r="I64" s="188">
        <v>17000</v>
      </c>
      <c r="J64" s="188"/>
      <c r="K64" s="188">
        <v>17500</v>
      </c>
      <c r="L64" s="188">
        <v>18000</v>
      </c>
      <c r="M64" s="188"/>
      <c r="N64" s="188"/>
      <c r="O64" s="188"/>
      <c r="P64" s="188"/>
      <c r="Q64" s="188"/>
      <c r="R64" s="190"/>
      <c r="S64" s="190"/>
      <c r="T64" s="190"/>
      <c r="U64" s="190"/>
      <c r="V64" s="189"/>
      <c r="W64" s="189"/>
      <c r="X64" s="221"/>
      <c r="Y64" s="189"/>
      <c r="Z64" s="189"/>
      <c r="AA64" s="189"/>
      <c r="AB64" s="189"/>
      <c r="AC64" s="221"/>
      <c r="AD64" s="189"/>
    </row>
    <row r="65" spans="1:30" x14ac:dyDescent="0.35">
      <c r="A65" s="82" t="s">
        <v>217</v>
      </c>
      <c r="B65" s="83" t="s">
        <v>303</v>
      </c>
      <c r="C65" s="187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90"/>
      <c r="S65" s="190"/>
      <c r="T65" s="190"/>
      <c r="U65" s="190"/>
      <c r="V65" s="189"/>
      <c r="W65" s="189"/>
      <c r="X65" s="221"/>
      <c r="Y65" s="189"/>
      <c r="Z65" s="189"/>
      <c r="AA65" s="189"/>
      <c r="AB65" s="189"/>
      <c r="AC65" s="221"/>
      <c r="AD65" s="189"/>
    </row>
    <row r="66" spans="1:30" x14ac:dyDescent="0.35">
      <c r="A66" s="89" t="s">
        <v>24</v>
      </c>
      <c r="B66" s="83" t="s">
        <v>304</v>
      </c>
      <c r="C66" s="188">
        <v>16000</v>
      </c>
      <c r="D66" s="188">
        <v>16320</v>
      </c>
      <c r="E66" s="188">
        <v>16323.885525591635</v>
      </c>
      <c r="F66" s="188"/>
      <c r="G66" s="188"/>
      <c r="H66" s="188">
        <v>16000</v>
      </c>
      <c r="I66" s="188">
        <v>16000</v>
      </c>
      <c r="J66" s="188">
        <v>16000</v>
      </c>
      <c r="K66" s="188">
        <v>16344.566285152949</v>
      </c>
      <c r="L66" s="188">
        <v>16500</v>
      </c>
      <c r="M66" s="188">
        <v>16800</v>
      </c>
      <c r="N66" s="188">
        <v>16800</v>
      </c>
      <c r="O66" s="188">
        <v>17300</v>
      </c>
      <c r="P66" s="188"/>
      <c r="Q66" s="188"/>
      <c r="R66" s="190"/>
      <c r="S66" s="190"/>
      <c r="T66" s="190"/>
      <c r="U66" s="190"/>
      <c r="V66" s="189"/>
      <c r="W66" s="189"/>
      <c r="X66" s="221"/>
      <c r="Y66" s="189"/>
      <c r="Z66" s="189"/>
      <c r="AA66" s="189"/>
      <c r="AB66" s="189"/>
      <c r="AC66" s="221"/>
      <c r="AD66" s="189"/>
    </row>
    <row r="67" spans="1:30" x14ac:dyDescent="0.35">
      <c r="A67" s="89" t="s">
        <v>7</v>
      </c>
      <c r="B67" s="83" t="s">
        <v>263</v>
      </c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>
        <v>17000</v>
      </c>
      <c r="O67" s="188">
        <v>18750</v>
      </c>
      <c r="P67" s="188">
        <v>18750</v>
      </c>
      <c r="Q67" s="188"/>
      <c r="R67" s="190"/>
      <c r="S67" s="190"/>
      <c r="T67" s="190"/>
      <c r="U67" s="190"/>
      <c r="V67" s="189"/>
      <c r="W67" s="189"/>
      <c r="X67" s="221"/>
      <c r="Y67" s="189"/>
      <c r="Z67" s="189"/>
      <c r="AA67" s="189"/>
      <c r="AB67" s="189"/>
      <c r="AC67" s="221"/>
      <c r="AD67" s="189"/>
    </row>
    <row r="68" spans="1:30" x14ac:dyDescent="0.35">
      <c r="A68" s="89" t="s">
        <v>11</v>
      </c>
      <c r="B68" s="83" t="s">
        <v>255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>
        <v>16000</v>
      </c>
      <c r="M68" s="188">
        <v>16000</v>
      </c>
      <c r="N68" s="188">
        <v>17000</v>
      </c>
      <c r="O68" s="188"/>
      <c r="P68" s="188"/>
      <c r="Q68" s="188">
        <v>18750</v>
      </c>
      <c r="R68" s="190">
        <v>18750</v>
      </c>
      <c r="S68" s="190">
        <v>18750</v>
      </c>
      <c r="T68" s="190">
        <v>18250</v>
      </c>
      <c r="U68" s="190">
        <v>18250</v>
      </c>
      <c r="V68" s="189">
        <v>18250</v>
      </c>
      <c r="W68" s="189">
        <v>18250</v>
      </c>
      <c r="X68" s="221">
        <v>18250</v>
      </c>
      <c r="Y68" s="189">
        <v>18250</v>
      </c>
      <c r="Z68" s="189">
        <v>18250</v>
      </c>
      <c r="AA68" s="189">
        <v>18250</v>
      </c>
      <c r="AB68" s="189" t="s">
        <v>94</v>
      </c>
      <c r="AC68" s="221">
        <v>19674.730444049732</v>
      </c>
      <c r="AD68" s="189">
        <v>19830.849992046238</v>
      </c>
    </row>
    <row r="69" spans="1:30" x14ac:dyDescent="0.35">
      <c r="A69" s="82" t="s">
        <v>13</v>
      </c>
      <c r="B69" s="83" t="s">
        <v>305</v>
      </c>
      <c r="C69" s="188">
        <v>9355</v>
      </c>
      <c r="D69" s="188">
        <v>9355</v>
      </c>
      <c r="E69" s="188">
        <v>9355</v>
      </c>
      <c r="F69" s="188">
        <v>9354.8387096774186</v>
      </c>
      <c r="G69" s="188">
        <v>9354.8387096774186</v>
      </c>
      <c r="H69" s="187">
        <v>9355</v>
      </c>
      <c r="I69" s="188">
        <v>8548</v>
      </c>
      <c r="J69" s="188">
        <v>8548</v>
      </c>
      <c r="K69" s="187">
        <v>8548.3870967741932</v>
      </c>
      <c r="L69" s="187">
        <v>8548.3870967741932</v>
      </c>
      <c r="M69" s="187">
        <v>8548.3870967741932</v>
      </c>
      <c r="N69" s="188">
        <v>8548.3870967741932</v>
      </c>
      <c r="O69" s="188">
        <v>8548.3870967741932</v>
      </c>
      <c r="P69" s="188">
        <v>8548.3870967741932</v>
      </c>
      <c r="Q69" s="188">
        <v>8548.3870967741932</v>
      </c>
      <c r="R69" s="190">
        <v>8548.3870967741932</v>
      </c>
      <c r="S69" s="190">
        <v>8548.3870967741932</v>
      </c>
      <c r="T69" s="190">
        <v>8548.3870967741932</v>
      </c>
      <c r="U69" s="190">
        <v>8548.3870967741932</v>
      </c>
      <c r="V69" s="189">
        <f>5300/0.62</f>
        <v>8548.3870967741932</v>
      </c>
      <c r="W69" s="189">
        <f>5300/0.62</f>
        <v>8548.3870967741932</v>
      </c>
      <c r="X69" s="221">
        <f>4605.26327891469/0.66</f>
        <v>6977.6716347192269</v>
      </c>
      <c r="Y69" s="189">
        <f>4450/0.66</f>
        <v>6742.424242424242</v>
      </c>
      <c r="Z69" s="189">
        <f>4450/0.66</f>
        <v>6742.424242424242</v>
      </c>
      <c r="AA69" s="189">
        <f>4450/0.66</f>
        <v>6742.424242424242</v>
      </c>
      <c r="AB69" s="189">
        <v>6742.424242424242</v>
      </c>
      <c r="AC69" s="221">
        <v>6742.424242424242</v>
      </c>
      <c r="AD69" s="189">
        <v>6742.424242424242</v>
      </c>
    </row>
    <row r="70" spans="1:30" x14ac:dyDescent="0.35">
      <c r="AC70" s="338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4897-1E50-46D5-B9DC-FCA85985D040}">
  <sheetPr>
    <pageSetUpPr fitToPage="1"/>
  </sheetPr>
  <dimension ref="A40:AF54"/>
  <sheetViews>
    <sheetView zoomScale="70" zoomScaleNormal="70" workbookViewId="0">
      <selection activeCell="V33" sqref="V33"/>
    </sheetView>
  </sheetViews>
  <sheetFormatPr defaultRowHeight="14.5" x14ac:dyDescent="0.35"/>
  <cols>
    <col min="2" max="2" width="36.81640625" bestFit="1" customWidth="1"/>
    <col min="3" max="13" width="10.1796875" customWidth="1"/>
    <col min="14" max="14" width="8.7265625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206" bestFit="1" customWidth="1"/>
    <col min="23" max="24" width="10.453125" bestFit="1" customWidth="1"/>
    <col min="25" max="28" width="10.1796875" bestFit="1" customWidth="1"/>
    <col min="29" max="29" width="11.54296875" bestFit="1" customWidth="1"/>
    <col min="30" max="30" width="10.1796875" bestFit="1" customWidth="1"/>
  </cols>
  <sheetData>
    <row r="40" spans="1:32" x14ac:dyDescent="0.35">
      <c r="C40" s="143" t="s">
        <v>132</v>
      </c>
      <c r="D40" s="143">
        <v>2</v>
      </c>
      <c r="E40" s="143">
        <v>3</v>
      </c>
      <c r="F40" s="143">
        <v>4</v>
      </c>
      <c r="G40" s="143">
        <v>5</v>
      </c>
      <c r="H40" s="143">
        <v>6</v>
      </c>
      <c r="I40" s="143">
        <v>7</v>
      </c>
      <c r="J40" s="143">
        <v>8</v>
      </c>
      <c r="K40" s="143">
        <v>9</v>
      </c>
      <c r="L40" s="143">
        <v>10</v>
      </c>
      <c r="M40" s="143">
        <v>11</v>
      </c>
      <c r="N40" s="143">
        <v>12</v>
      </c>
      <c r="O40" s="143" t="s">
        <v>269</v>
      </c>
      <c r="P40" s="143">
        <v>2</v>
      </c>
      <c r="Q40" s="143">
        <v>3</v>
      </c>
      <c r="R40" s="143">
        <v>4</v>
      </c>
      <c r="S40" s="143">
        <v>5</v>
      </c>
      <c r="T40" s="143">
        <v>6</v>
      </c>
      <c r="U40" s="143">
        <v>7</v>
      </c>
      <c r="V40" s="208">
        <v>8</v>
      </c>
      <c r="W40" s="143">
        <v>9</v>
      </c>
      <c r="X40" s="143">
        <v>10</v>
      </c>
      <c r="Y40" s="143">
        <v>11</v>
      </c>
      <c r="Z40" s="143">
        <v>12</v>
      </c>
      <c r="AA40" s="143" t="s">
        <v>417</v>
      </c>
      <c r="AB40" s="143">
        <v>2</v>
      </c>
      <c r="AC40" s="143">
        <v>3</v>
      </c>
      <c r="AD40" s="143">
        <v>4</v>
      </c>
      <c r="AE40" s="143"/>
      <c r="AF40" s="143"/>
    </row>
    <row r="41" spans="1:32" ht="15.5" x14ac:dyDescent="0.35">
      <c r="A41" s="82" t="s">
        <v>5</v>
      </c>
      <c r="B41" s="83" t="s">
        <v>198</v>
      </c>
      <c r="C41" s="5">
        <v>8800</v>
      </c>
      <c r="D41" s="5">
        <v>9500</v>
      </c>
      <c r="E41" s="5">
        <v>10500</v>
      </c>
      <c r="F41" s="5">
        <v>11000</v>
      </c>
      <c r="G41" s="5">
        <v>10000</v>
      </c>
      <c r="H41" s="5">
        <v>9500</v>
      </c>
      <c r="I41" s="5">
        <v>9500</v>
      </c>
      <c r="J41" s="5">
        <v>9500</v>
      </c>
      <c r="K41" s="5">
        <v>9500</v>
      </c>
      <c r="L41" s="5">
        <v>10500</v>
      </c>
      <c r="M41" s="5">
        <v>11000</v>
      </c>
      <c r="N41" s="5">
        <v>11000</v>
      </c>
      <c r="O41" s="5">
        <v>11000</v>
      </c>
      <c r="P41" s="5">
        <v>11000</v>
      </c>
      <c r="Q41" s="5">
        <v>11000</v>
      </c>
      <c r="R41" s="5">
        <v>12500</v>
      </c>
      <c r="S41" s="5">
        <v>13000</v>
      </c>
      <c r="T41" s="5">
        <v>13000</v>
      </c>
      <c r="U41" s="5">
        <v>11500</v>
      </c>
      <c r="V41" s="5">
        <v>11500</v>
      </c>
      <c r="W41" s="5">
        <v>12000</v>
      </c>
      <c r="X41" s="5">
        <v>11700</v>
      </c>
      <c r="Y41" s="5">
        <v>12000</v>
      </c>
      <c r="Z41" s="5">
        <v>12000</v>
      </c>
      <c r="AA41" s="5">
        <v>12300</v>
      </c>
      <c r="AB41" s="5">
        <v>12300</v>
      </c>
      <c r="AC41" s="5">
        <v>12500</v>
      </c>
      <c r="AD41" s="5">
        <v>13500</v>
      </c>
    </row>
    <row r="42" spans="1:32" ht="15.5" x14ac:dyDescent="0.35">
      <c r="A42" s="82" t="s">
        <v>6</v>
      </c>
      <c r="B42" s="83" t="s">
        <v>199</v>
      </c>
      <c r="C42" s="5">
        <v>14500</v>
      </c>
      <c r="D42" s="5">
        <v>14500</v>
      </c>
      <c r="E42" s="5">
        <v>15500</v>
      </c>
      <c r="F42" s="5">
        <v>15500</v>
      </c>
      <c r="G42" s="5">
        <v>15500</v>
      </c>
      <c r="H42" s="5">
        <v>13500</v>
      </c>
      <c r="I42" s="5">
        <v>13000</v>
      </c>
      <c r="J42" s="5">
        <v>13000</v>
      </c>
      <c r="K42" s="5">
        <v>13500</v>
      </c>
      <c r="L42" s="5">
        <v>14500</v>
      </c>
      <c r="M42" s="5">
        <v>15000</v>
      </c>
      <c r="N42" s="5">
        <v>15000</v>
      </c>
      <c r="O42" s="5">
        <v>16500</v>
      </c>
      <c r="P42" s="5">
        <v>16500</v>
      </c>
      <c r="Q42" s="5">
        <v>16500</v>
      </c>
      <c r="R42" s="5">
        <v>17500</v>
      </c>
      <c r="S42" s="5">
        <v>17500</v>
      </c>
      <c r="T42" s="5">
        <v>17500</v>
      </c>
      <c r="U42" s="5">
        <f>(16000+16500)/2</f>
        <v>16250</v>
      </c>
      <c r="V42" s="5">
        <v>16500</v>
      </c>
      <c r="W42" s="5">
        <v>16000</v>
      </c>
      <c r="X42" s="5">
        <v>15700</v>
      </c>
      <c r="Y42" s="5">
        <v>16500</v>
      </c>
      <c r="Z42" s="5">
        <v>16500</v>
      </c>
      <c r="AA42" s="5">
        <f>(16800+17522+17030)/3</f>
        <v>17117.333333333332</v>
      </c>
      <c r="AB42" s="5">
        <f>(16800+17522+17030+19090+18590)/5</f>
        <v>17806.400000000001</v>
      </c>
      <c r="AC42" s="5">
        <f>(17200+17750+17250+19300+18800)/5</f>
        <v>18060</v>
      </c>
      <c r="AD42" s="15">
        <v>18000</v>
      </c>
    </row>
    <row r="43" spans="1:32" ht="15.5" x14ac:dyDescent="0.35">
      <c r="A43" s="82" t="s">
        <v>7</v>
      </c>
      <c r="B43" s="83" t="s">
        <v>200</v>
      </c>
      <c r="C43" s="5">
        <v>10500</v>
      </c>
      <c r="D43" s="5">
        <v>10500</v>
      </c>
      <c r="E43" s="5">
        <v>11500</v>
      </c>
      <c r="F43" s="5">
        <v>11500</v>
      </c>
      <c r="G43" s="5">
        <v>11500</v>
      </c>
      <c r="H43" s="5">
        <v>9500</v>
      </c>
      <c r="I43" s="5">
        <v>9000</v>
      </c>
      <c r="J43" s="5">
        <v>9000</v>
      </c>
      <c r="K43" s="5">
        <v>9500</v>
      </c>
      <c r="L43" s="5">
        <v>10500</v>
      </c>
      <c r="M43" s="5"/>
      <c r="N43" s="10"/>
      <c r="O43" s="10"/>
      <c r="P43" s="10"/>
      <c r="V43" s="5"/>
      <c r="W43" s="5"/>
    </row>
    <row r="44" spans="1:32" ht="15.5" x14ac:dyDescent="0.35">
      <c r="A44" s="82" t="s">
        <v>8</v>
      </c>
      <c r="B44" s="83" t="s">
        <v>201</v>
      </c>
      <c r="C44" s="5">
        <v>14500</v>
      </c>
      <c r="D44" s="5">
        <v>14500</v>
      </c>
      <c r="E44" s="5">
        <v>15000</v>
      </c>
      <c r="F44" s="5">
        <v>15000</v>
      </c>
      <c r="G44" s="5">
        <v>15000</v>
      </c>
      <c r="H44" s="5">
        <v>15000</v>
      </c>
      <c r="I44" s="5">
        <v>14500</v>
      </c>
      <c r="J44" s="5">
        <v>14500</v>
      </c>
      <c r="K44" s="5">
        <v>15000</v>
      </c>
      <c r="L44" s="5">
        <v>14500</v>
      </c>
      <c r="M44" s="5">
        <v>15000</v>
      </c>
      <c r="N44" s="5">
        <v>15000</v>
      </c>
      <c r="O44" s="5">
        <v>16500</v>
      </c>
      <c r="P44" s="5">
        <v>16500</v>
      </c>
      <c r="Q44" s="5">
        <v>16500</v>
      </c>
      <c r="R44" s="5">
        <v>16500</v>
      </c>
      <c r="S44" s="5">
        <v>16000</v>
      </c>
      <c r="V44" s="5"/>
      <c r="W44" s="5">
        <v>16000</v>
      </c>
      <c r="X44" s="5">
        <v>15700</v>
      </c>
      <c r="Y44" s="5">
        <v>16500</v>
      </c>
      <c r="Z44" s="5">
        <v>16500</v>
      </c>
      <c r="AA44" s="5">
        <v>16800</v>
      </c>
      <c r="AB44" s="5">
        <v>16800</v>
      </c>
      <c r="AC44" s="5">
        <v>17200</v>
      </c>
      <c r="AD44" s="5">
        <v>18000</v>
      </c>
    </row>
    <row r="45" spans="1:32" ht="15.5" x14ac:dyDescent="0.35">
      <c r="A45" s="82" t="s">
        <v>10</v>
      </c>
      <c r="B45" s="83" t="s">
        <v>202</v>
      </c>
      <c r="C45" s="5">
        <v>10500</v>
      </c>
      <c r="D45" s="5">
        <v>10500</v>
      </c>
      <c r="E45" s="5">
        <v>11500</v>
      </c>
      <c r="F45" s="5">
        <v>11500</v>
      </c>
      <c r="G45" s="5">
        <v>11500</v>
      </c>
      <c r="H45" s="5">
        <v>9500</v>
      </c>
      <c r="I45" s="5">
        <v>9000</v>
      </c>
      <c r="J45" s="5">
        <v>9000</v>
      </c>
      <c r="K45" s="5">
        <v>9500</v>
      </c>
      <c r="L45" s="5">
        <v>10500</v>
      </c>
      <c r="M45" s="5">
        <v>12500</v>
      </c>
      <c r="N45" s="5">
        <v>12500</v>
      </c>
      <c r="O45" s="5">
        <v>12500</v>
      </c>
      <c r="P45" s="5">
        <v>13000</v>
      </c>
      <c r="Q45" s="5">
        <v>13000</v>
      </c>
      <c r="R45" s="5">
        <v>13000</v>
      </c>
      <c r="S45" s="5">
        <v>13500</v>
      </c>
      <c r="T45" s="5">
        <v>13500</v>
      </c>
      <c r="U45" s="5">
        <v>12000</v>
      </c>
      <c r="V45" s="5">
        <v>12000</v>
      </c>
      <c r="W45" s="5">
        <v>12000</v>
      </c>
      <c r="X45" s="5">
        <v>12000</v>
      </c>
      <c r="Y45" s="5">
        <v>12000</v>
      </c>
      <c r="Z45" s="5">
        <v>12000</v>
      </c>
      <c r="AA45" s="5">
        <v>12300</v>
      </c>
      <c r="AB45" s="5">
        <v>12300</v>
      </c>
      <c r="AC45" s="5">
        <v>12300</v>
      </c>
      <c r="AD45" s="5">
        <v>12300</v>
      </c>
    </row>
    <row r="46" spans="1:32" ht="15.5" x14ac:dyDescent="0.35">
      <c r="A46" s="82" t="s">
        <v>2</v>
      </c>
      <c r="B46" s="83" t="s">
        <v>449</v>
      </c>
      <c r="C46" s="5">
        <v>18000</v>
      </c>
      <c r="D46" s="5">
        <v>18000</v>
      </c>
      <c r="E46" s="5">
        <v>19000</v>
      </c>
      <c r="F46" s="5">
        <v>19000</v>
      </c>
      <c r="G46" s="5">
        <v>19000</v>
      </c>
      <c r="H46" s="5">
        <v>18000</v>
      </c>
      <c r="I46" s="5">
        <v>16500</v>
      </c>
      <c r="J46" s="5">
        <v>16500</v>
      </c>
      <c r="K46" s="5"/>
      <c r="L46" s="5"/>
      <c r="M46" s="5"/>
      <c r="N46" s="10"/>
      <c r="O46" s="5"/>
      <c r="P46" s="5"/>
      <c r="Q46" s="5"/>
      <c r="V46" s="5"/>
      <c r="W46" s="5"/>
      <c r="X46" s="5"/>
    </row>
    <row r="47" spans="1:32" ht="15.5" x14ac:dyDescent="0.35">
      <c r="A47" s="82" t="s">
        <v>97</v>
      </c>
      <c r="B47" s="83" t="s">
        <v>446</v>
      </c>
      <c r="C47" s="5">
        <v>17500</v>
      </c>
      <c r="D47" s="5">
        <v>17500</v>
      </c>
      <c r="E47" s="5">
        <v>18500</v>
      </c>
      <c r="F47" s="5">
        <v>18500</v>
      </c>
      <c r="G47" s="5">
        <v>18500</v>
      </c>
      <c r="H47" s="5">
        <v>17500</v>
      </c>
      <c r="I47" s="5">
        <v>16000</v>
      </c>
      <c r="J47" s="5">
        <v>16000</v>
      </c>
      <c r="K47" s="5">
        <v>16500</v>
      </c>
      <c r="L47" s="5">
        <v>17500</v>
      </c>
      <c r="M47" s="5">
        <v>18000</v>
      </c>
      <c r="N47" s="5">
        <v>18000</v>
      </c>
      <c r="O47" s="5">
        <v>18000</v>
      </c>
      <c r="P47" s="5">
        <v>18500</v>
      </c>
      <c r="Q47" s="5">
        <v>18800</v>
      </c>
      <c r="R47" s="5">
        <v>19300</v>
      </c>
      <c r="S47" s="5">
        <v>19500</v>
      </c>
      <c r="T47" s="5">
        <v>19500</v>
      </c>
      <c r="U47" s="5">
        <v>18000</v>
      </c>
      <c r="V47" s="5">
        <v>18000</v>
      </c>
      <c r="W47" s="5">
        <v>18300</v>
      </c>
      <c r="X47" s="5">
        <v>18000</v>
      </c>
      <c r="Y47" s="5">
        <v>18200</v>
      </c>
      <c r="Z47" s="5">
        <v>18200</v>
      </c>
      <c r="AA47" s="5">
        <v>18200</v>
      </c>
      <c r="AB47" s="287">
        <f>(18500+19000)/2</f>
        <v>18750</v>
      </c>
      <c r="AC47" s="5">
        <v>19200</v>
      </c>
      <c r="AD47" s="5">
        <v>19700</v>
      </c>
    </row>
    <row r="48" spans="1:32" ht="15.5" x14ac:dyDescent="0.35">
      <c r="A48" s="82" t="s">
        <v>98</v>
      </c>
      <c r="B48" s="83" t="s">
        <v>203</v>
      </c>
      <c r="C48" s="5">
        <v>17000</v>
      </c>
      <c r="D48" s="5">
        <v>17000</v>
      </c>
      <c r="E48" s="5">
        <v>18000</v>
      </c>
      <c r="F48" s="5">
        <v>18000</v>
      </c>
      <c r="G48" s="5">
        <v>18000</v>
      </c>
      <c r="H48" s="5">
        <v>17000</v>
      </c>
      <c r="I48" s="5">
        <v>15500</v>
      </c>
      <c r="J48" s="5">
        <v>15500</v>
      </c>
      <c r="K48" s="5">
        <v>16000</v>
      </c>
      <c r="L48" s="5">
        <v>16500</v>
      </c>
      <c r="M48" s="5">
        <v>17000</v>
      </c>
      <c r="N48" s="5">
        <v>17500</v>
      </c>
      <c r="O48" s="5">
        <v>17500</v>
      </c>
      <c r="P48" s="5">
        <v>18000</v>
      </c>
      <c r="Q48" s="5">
        <v>18300</v>
      </c>
      <c r="R48" s="5">
        <v>18800</v>
      </c>
      <c r="S48" s="5">
        <v>19000</v>
      </c>
      <c r="T48" s="5">
        <v>19000</v>
      </c>
      <c r="U48" s="5">
        <v>17500</v>
      </c>
      <c r="V48" s="5">
        <v>17500</v>
      </c>
      <c r="W48" s="5">
        <v>17800</v>
      </c>
      <c r="X48" s="5">
        <v>17500</v>
      </c>
      <c r="Y48" s="5">
        <v>17700</v>
      </c>
      <c r="Z48" s="5">
        <v>17700</v>
      </c>
      <c r="AA48" s="5">
        <v>17700</v>
      </c>
      <c r="AB48" s="287">
        <v>18000</v>
      </c>
      <c r="AC48" s="5">
        <v>18700</v>
      </c>
      <c r="AD48" s="5">
        <v>19200</v>
      </c>
    </row>
    <row r="49" spans="1:30" ht="15.5" x14ac:dyDescent="0.35">
      <c r="A49" s="82" t="s">
        <v>24</v>
      </c>
      <c r="B49" s="83" t="s">
        <v>447</v>
      </c>
      <c r="C49" s="5">
        <v>16500</v>
      </c>
      <c r="D49" s="5">
        <v>16500</v>
      </c>
      <c r="E49" s="5">
        <v>17500</v>
      </c>
      <c r="F49" s="5">
        <v>17500</v>
      </c>
      <c r="G49" s="5">
        <v>17500</v>
      </c>
      <c r="H49" s="5">
        <v>16500</v>
      </c>
      <c r="I49" s="5">
        <v>15000</v>
      </c>
      <c r="J49" s="5">
        <v>15000</v>
      </c>
      <c r="K49" s="5">
        <v>15500</v>
      </c>
      <c r="L49" s="5">
        <v>16000</v>
      </c>
      <c r="M49" s="5">
        <v>16000</v>
      </c>
      <c r="N49" s="5">
        <v>17000</v>
      </c>
      <c r="O49" s="5">
        <v>17000</v>
      </c>
      <c r="P49" s="5">
        <v>17500</v>
      </c>
      <c r="Q49" s="5">
        <v>17500</v>
      </c>
      <c r="R49" s="5">
        <v>17800</v>
      </c>
      <c r="V49" s="5">
        <v>17000</v>
      </c>
      <c r="W49" s="5">
        <v>17300</v>
      </c>
      <c r="X49" s="5">
        <v>17000</v>
      </c>
      <c r="Y49" s="5">
        <v>17200</v>
      </c>
      <c r="Z49" s="5">
        <v>17200</v>
      </c>
      <c r="AA49" s="5">
        <v>17200</v>
      </c>
      <c r="AB49" s="287">
        <v>17500</v>
      </c>
      <c r="AC49" s="5">
        <v>18200</v>
      </c>
      <c r="AD49" s="5">
        <v>18700</v>
      </c>
    </row>
    <row r="50" spans="1:30" ht="15.5" x14ac:dyDescent="0.35">
      <c r="A50" s="89" t="s">
        <v>24</v>
      </c>
      <c r="B50" s="83" t="s">
        <v>448</v>
      </c>
      <c r="C50" s="5">
        <v>16500</v>
      </c>
      <c r="D50" s="5">
        <v>16500</v>
      </c>
      <c r="E50" s="5">
        <v>17200</v>
      </c>
      <c r="F50" s="5">
        <v>17200</v>
      </c>
      <c r="G50" s="5">
        <v>17200</v>
      </c>
      <c r="H50" s="5">
        <v>16200</v>
      </c>
      <c r="I50" s="5">
        <v>16000</v>
      </c>
      <c r="J50" s="5">
        <v>16000</v>
      </c>
      <c r="K50" s="5">
        <v>16500</v>
      </c>
      <c r="L50" s="5">
        <v>17000</v>
      </c>
      <c r="M50" s="5">
        <v>17000</v>
      </c>
      <c r="N50" s="5">
        <v>17300</v>
      </c>
      <c r="O50" s="5">
        <v>17300</v>
      </c>
      <c r="P50" s="5">
        <v>17500</v>
      </c>
      <c r="Q50" s="5">
        <v>17500</v>
      </c>
      <c r="R50" s="5">
        <v>17800</v>
      </c>
      <c r="W50" s="5"/>
      <c r="X50" s="5"/>
    </row>
    <row r="51" spans="1:30" x14ac:dyDescent="0.35">
      <c r="W51" s="5"/>
      <c r="X51" s="5"/>
    </row>
    <row r="52" spans="1:30" x14ac:dyDescent="0.35">
      <c r="W52" s="5"/>
      <c r="X52" s="5"/>
    </row>
    <row r="53" spans="1:30" x14ac:dyDescent="0.35">
      <c r="W53" s="5"/>
      <c r="X53" s="5"/>
    </row>
    <row r="54" spans="1:30" x14ac:dyDescent="0.35">
      <c r="X54" s="5"/>
    </row>
  </sheetData>
  <phoneticPr fontId="12" type="noConversion"/>
  <pageMargins left="0.17" right="0.17" top="0.75" bottom="0.75" header="0.3" footer="0.3"/>
  <pageSetup paperSize="9" scale="7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dimension ref="A43:AE62"/>
  <sheetViews>
    <sheetView zoomScale="90" zoomScaleNormal="90" workbookViewId="0">
      <selection activeCell="Z13" sqref="Z13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1" x14ac:dyDescent="0.35">
      <c r="C43" s="173" t="s">
        <v>132</v>
      </c>
      <c r="D43" s="144">
        <v>2</v>
      </c>
      <c r="E43" s="144">
        <v>3</v>
      </c>
      <c r="F43" s="144">
        <v>4</v>
      </c>
      <c r="G43" s="144">
        <v>5</v>
      </c>
      <c r="H43" s="144">
        <v>6</v>
      </c>
      <c r="I43" s="144">
        <v>7</v>
      </c>
      <c r="J43" s="144">
        <v>8</v>
      </c>
      <c r="K43" s="144">
        <v>9</v>
      </c>
      <c r="L43" s="144">
        <v>10</v>
      </c>
      <c r="M43" s="144">
        <v>11</v>
      </c>
      <c r="N43" s="173" t="s">
        <v>259</v>
      </c>
      <c r="O43" s="217" t="s">
        <v>269</v>
      </c>
      <c r="P43" s="144">
        <v>2</v>
      </c>
      <c r="Q43" s="144">
        <v>3</v>
      </c>
      <c r="R43" s="144">
        <v>4</v>
      </c>
      <c r="S43" s="144">
        <v>5</v>
      </c>
      <c r="T43" s="144">
        <v>6</v>
      </c>
      <c r="U43" s="144">
        <v>7</v>
      </c>
      <c r="V43" s="207">
        <v>8</v>
      </c>
      <c r="W43" s="207">
        <v>9</v>
      </c>
      <c r="X43" s="207">
        <v>10</v>
      </c>
      <c r="Y43" s="207">
        <v>11</v>
      </c>
      <c r="Z43" s="207">
        <v>12</v>
      </c>
      <c r="AA43" s="207" t="s">
        <v>417</v>
      </c>
      <c r="AB43" s="207" t="s">
        <v>445</v>
      </c>
      <c r="AC43" s="207" t="s">
        <v>482</v>
      </c>
      <c r="AD43" s="207" t="s">
        <v>484</v>
      </c>
      <c r="AE43" s="207"/>
    </row>
    <row r="44" spans="1:31" ht="15.5" x14ac:dyDescent="0.35">
      <c r="A44" s="89" t="s">
        <v>15</v>
      </c>
      <c r="B44" s="88" t="s">
        <v>193</v>
      </c>
      <c r="C44" s="5"/>
      <c r="D44" s="145">
        <v>25000</v>
      </c>
      <c r="E44" s="145">
        <v>25000</v>
      </c>
      <c r="F44" s="145">
        <v>25000</v>
      </c>
      <c r="G44" s="145">
        <v>25000</v>
      </c>
      <c r="H44" s="145">
        <v>25000</v>
      </c>
      <c r="I44" s="145">
        <v>25000</v>
      </c>
      <c r="J44" s="145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</row>
    <row r="45" spans="1:31" ht="15.5" x14ac:dyDescent="0.35">
      <c r="A45" s="89" t="s">
        <v>15</v>
      </c>
      <c r="B45" s="88" t="s">
        <v>191</v>
      </c>
      <c r="C45" s="5"/>
      <c r="D45" s="145"/>
      <c r="E45" s="145"/>
      <c r="F45" s="145"/>
      <c r="G45" s="145">
        <v>23000</v>
      </c>
      <c r="H45" s="145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1" ht="15.5" x14ac:dyDescent="0.35">
      <c r="A46" s="89"/>
      <c r="B46" s="88" t="s">
        <v>194</v>
      </c>
      <c r="C46" s="5"/>
      <c r="D46" s="145"/>
      <c r="E46" s="145">
        <v>21500</v>
      </c>
      <c r="F46" s="145">
        <v>21500</v>
      </c>
      <c r="G46" s="145">
        <v>21500</v>
      </c>
      <c r="H46" s="145">
        <v>21500</v>
      </c>
      <c r="I46" s="145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</row>
    <row r="47" spans="1:31" ht="15.5" x14ac:dyDescent="0.35">
      <c r="A47" s="89" t="s">
        <v>15</v>
      </c>
      <c r="B47" s="88" t="s">
        <v>192</v>
      </c>
      <c r="C47" s="5"/>
      <c r="D47" s="145"/>
      <c r="E47" s="145"/>
      <c r="F47" s="145"/>
      <c r="G47" s="145">
        <v>21200</v>
      </c>
      <c r="H47" s="145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</row>
    <row r="48" spans="1:31" ht="15.5" x14ac:dyDescent="0.35">
      <c r="A48" s="89" t="s">
        <v>17</v>
      </c>
      <c r="B48" s="88" t="s">
        <v>196</v>
      </c>
      <c r="C48" s="5"/>
      <c r="D48" s="145">
        <v>24500</v>
      </c>
      <c r="E48" s="145">
        <v>24500</v>
      </c>
      <c r="F48" s="145">
        <v>24500</v>
      </c>
      <c r="G48" s="145">
        <v>24500</v>
      </c>
      <c r="H48" s="145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0" ht="15.5" x14ac:dyDescent="0.35">
      <c r="A49" s="89"/>
      <c r="B49" s="88" t="s">
        <v>197</v>
      </c>
      <c r="C49" s="5"/>
      <c r="D49" s="145"/>
      <c r="E49" s="145">
        <v>20500</v>
      </c>
      <c r="F49" s="145">
        <v>20500</v>
      </c>
      <c r="G49" s="145">
        <v>20500</v>
      </c>
      <c r="H49" s="145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</row>
    <row r="50" spans="1:30" ht="15.5" x14ac:dyDescent="0.35">
      <c r="A50" s="89" t="s">
        <v>387</v>
      </c>
      <c r="B50" s="88" t="s">
        <v>195</v>
      </c>
      <c r="C50" s="5"/>
      <c r="D50" s="145">
        <v>23000</v>
      </c>
      <c r="E50" s="145"/>
      <c r="F50" s="145"/>
      <c r="G50" s="145"/>
      <c r="H50" s="145"/>
      <c r="I50" s="5"/>
      <c r="J50" s="5"/>
      <c r="K50" s="5"/>
      <c r="U50" s="5"/>
      <c r="V50" s="5"/>
      <c r="W50" s="5"/>
      <c r="X50" s="5"/>
      <c r="Y50" s="5"/>
      <c r="Z50" s="5"/>
    </row>
    <row r="51" spans="1:30" ht="15.5" x14ac:dyDescent="0.35">
      <c r="A51" s="89" t="s">
        <v>30</v>
      </c>
      <c r="B51" s="88" t="s">
        <v>32</v>
      </c>
      <c r="C51" s="5"/>
      <c r="D51" s="145"/>
      <c r="E51" s="145">
        <v>18000</v>
      </c>
      <c r="F51" s="145"/>
      <c r="G51" s="145"/>
      <c r="H51" s="145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0" ht="15.5" x14ac:dyDescent="0.35">
      <c r="A52" s="89" t="s">
        <v>31</v>
      </c>
      <c r="B52" s="88" t="s">
        <v>177</v>
      </c>
      <c r="C52" s="5"/>
      <c r="D52" s="145"/>
      <c r="E52" s="145">
        <v>17000</v>
      </c>
      <c r="F52" s="145"/>
      <c r="G52" s="145"/>
      <c r="H52" s="145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0" ht="15.5" x14ac:dyDescent="0.35">
      <c r="A53" s="89" t="s">
        <v>19</v>
      </c>
      <c r="B53" s="88" t="s">
        <v>178</v>
      </c>
      <c r="C53" s="5"/>
      <c r="D53" s="145"/>
      <c r="E53" s="145"/>
      <c r="F53" s="145"/>
      <c r="G53" s="145"/>
      <c r="H53" s="145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</row>
    <row r="54" spans="1:30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</row>
    <row r="55" spans="1:30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0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0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</row>
    <row r="58" spans="1:30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</row>
    <row r="59" spans="1:30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</row>
    <row r="60" spans="1:30" ht="15.5" x14ac:dyDescent="0.35">
      <c r="A60" s="89" t="s">
        <v>389</v>
      </c>
      <c r="B60" s="88" t="s">
        <v>388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</row>
    <row r="61" spans="1:30" ht="15.5" x14ac:dyDescent="0.35">
      <c r="A61" s="89" t="s">
        <v>391</v>
      </c>
      <c r="B61" s="88" t="s">
        <v>390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</row>
    <row r="62" spans="1:30" x14ac:dyDescent="0.35">
      <c r="U62" s="5"/>
      <c r="V62" s="5"/>
      <c r="W62" s="5"/>
      <c r="X62" s="5"/>
      <c r="Y62" s="5"/>
      <c r="Z62" s="5"/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>
    <tabColor rgb="FF92D050"/>
  </sheetPr>
  <dimension ref="A1:DP95"/>
  <sheetViews>
    <sheetView view="pageBreakPreview" topLeftCell="C1" zoomScale="72" zoomScaleNormal="80" zoomScaleSheetLayoutView="72" zoomScalePageLayoutView="27" workbookViewId="0">
      <pane xSplit="64" ySplit="6" topLeftCell="DI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RowHeight="14.5" outlineLevelCol="1" x14ac:dyDescent="0.35"/>
  <cols>
    <col min="1" max="1" width="6.1796875" hidden="1" customWidth="1"/>
    <col min="2" max="2" width="0" hidden="1" customWidth="1"/>
    <col min="3" max="3" width="21.81640625" customWidth="1"/>
    <col min="4" max="4" width="17.26953125" style="344" customWidth="1"/>
    <col min="5" max="5" width="66.363281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3.54296875" hidden="1" customWidth="1" outlineLevel="1"/>
    <col min="40" max="40" width="13.54296875" style="263" hidden="1" customWidth="1" outlineLevel="1"/>
    <col min="41" max="50" width="13.54296875" hidden="1" customWidth="1" outlineLevel="1"/>
    <col min="51" max="51" width="12.453125" style="256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5" width="5.90625" hidden="1" customWidth="1" outlineLevel="1"/>
    <col min="66" max="66" width="5.453125" hidden="1" customWidth="1" outlineLevel="1"/>
    <col min="67" max="67" width="14" style="256" customWidth="1" collapsed="1"/>
    <col min="68" max="68" width="12.453125" customWidth="1"/>
    <col min="69" max="69" width="13.54296875" hidden="1" customWidth="1"/>
    <col min="70" max="75" width="12.453125" customWidth="1"/>
    <col min="76" max="76" width="15.26953125" hidden="1" customWidth="1"/>
    <col min="77" max="82" width="12.453125" customWidth="1"/>
    <col min="83" max="83" width="13.54296875" hidden="1" customWidth="1"/>
    <col min="84" max="89" width="12.453125" customWidth="1"/>
    <col min="90" max="90" width="13.54296875" hidden="1" customWidth="1"/>
    <col min="91" max="96" width="12.453125" customWidth="1"/>
    <col min="97" max="97" width="14.36328125" hidden="1" customWidth="1"/>
    <col min="98" max="98" width="15.36328125" customWidth="1"/>
    <col min="99" max="99" width="14" style="256" customWidth="1" collapsed="1"/>
    <col min="100" max="104" width="15.36328125" customWidth="1"/>
    <col min="105" max="105" width="13.54296875" hidden="1" customWidth="1"/>
    <col min="106" max="111" width="15.36328125" customWidth="1"/>
    <col min="112" max="112" width="13.54296875" hidden="1" customWidth="1"/>
    <col min="113" max="118" width="15.36328125" customWidth="1"/>
    <col min="119" max="119" width="13.54296875" hidden="1" customWidth="1"/>
    <col min="120" max="120" width="15.36328125" customWidth="1"/>
  </cols>
  <sheetData>
    <row r="1" spans="1:120" ht="35.15" customHeight="1" x14ac:dyDescent="0.35">
      <c r="B1" s="224" t="s">
        <v>427</v>
      </c>
      <c r="C1" s="224"/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</row>
    <row r="2" spans="1:120" ht="25.5" customHeight="1" thickBot="1" x14ac:dyDescent="0.4">
      <c r="A2" s="3"/>
      <c r="B2" s="181"/>
      <c r="C2" s="3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0"/>
      <c r="AT2" s="390"/>
      <c r="AU2" s="390"/>
      <c r="AV2" s="390"/>
      <c r="AW2" s="390"/>
      <c r="AX2" s="390"/>
      <c r="AY2" s="390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</row>
    <row r="3" spans="1:120" s="275" customFormat="1" ht="40.5" thickBot="1" x14ac:dyDescent="0.4">
      <c r="A3" s="225" t="s">
        <v>0</v>
      </c>
      <c r="B3" s="307" t="s">
        <v>0</v>
      </c>
      <c r="C3" s="308" t="s">
        <v>1</v>
      </c>
      <c r="D3" s="309" t="s">
        <v>3</v>
      </c>
      <c r="E3" s="310" t="s">
        <v>4</v>
      </c>
      <c r="F3" s="294" t="s">
        <v>428</v>
      </c>
      <c r="G3" s="295">
        <v>45292</v>
      </c>
      <c r="H3" s="296">
        <f>G3+1</f>
        <v>45293</v>
      </c>
      <c r="I3" s="296">
        <f t="shared" ref="I3:Y3" si="0">H3+1</f>
        <v>45294</v>
      </c>
      <c r="J3" s="298">
        <f t="shared" si="0"/>
        <v>45295</v>
      </c>
      <c r="K3" s="313">
        <f t="shared" si="0"/>
        <v>45296</v>
      </c>
      <c r="L3" s="296">
        <f>K3+1</f>
        <v>45297</v>
      </c>
      <c r="M3" s="302">
        <f t="shared" si="0"/>
        <v>45298</v>
      </c>
      <c r="N3" s="311">
        <f t="shared" si="0"/>
        <v>45299</v>
      </c>
      <c r="O3" s="296">
        <f>N3+1</f>
        <v>45300</v>
      </c>
      <c r="P3" s="296">
        <f t="shared" si="0"/>
        <v>45301</v>
      </c>
      <c r="Q3" s="298">
        <f t="shared" si="0"/>
        <v>45302</v>
      </c>
      <c r="R3" s="313">
        <f t="shared" si="0"/>
        <v>45303</v>
      </c>
      <c r="S3" s="296">
        <f t="shared" ref="S3" si="1">R3+1</f>
        <v>45304</v>
      </c>
      <c r="T3" s="302">
        <f t="shared" ref="T3" si="2">S3+1</f>
        <v>45305</v>
      </c>
      <c r="U3" s="311">
        <f t="shared" si="0"/>
        <v>45306</v>
      </c>
      <c r="V3" s="296">
        <f t="shared" si="0"/>
        <v>45307</v>
      </c>
      <c r="W3" s="296">
        <f>V3+1</f>
        <v>45308</v>
      </c>
      <c r="X3" s="298">
        <f t="shared" si="0"/>
        <v>45309</v>
      </c>
      <c r="Y3" s="313">
        <f t="shared" si="0"/>
        <v>45310</v>
      </c>
      <c r="Z3" s="296">
        <f t="shared" ref="Z3" si="3">Y3+1</f>
        <v>45311</v>
      </c>
      <c r="AA3" s="302">
        <f t="shared" ref="AA3" si="4">Z3+1</f>
        <v>45312</v>
      </c>
      <c r="AB3" s="311">
        <f>AA3+1</f>
        <v>45313</v>
      </c>
      <c r="AC3" s="296">
        <f>AB3+1</f>
        <v>45314</v>
      </c>
      <c r="AD3" s="296">
        <f t="shared" ref="AD3:AG3" si="5">AC3+1</f>
        <v>45315</v>
      </c>
      <c r="AE3" s="296">
        <f t="shared" si="5"/>
        <v>45316</v>
      </c>
      <c r="AF3" s="297">
        <f t="shared" si="5"/>
        <v>45317</v>
      </c>
      <c r="AG3" s="296">
        <f t="shared" si="5"/>
        <v>45318</v>
      </c>
      <c r="AH3" s="298">
        <f t="shared" ref="AH3" si="6">AG3+1</f>
        <v>45319</v>
      </c>
      <c r="AI3" s="299">
        <f t="shared" ref="AI3" si="7">AH3+1</f>
        <v>45320</v>
      </c>
      <c r="AJ3" s="299">
        <f t="shared" ref="AJ3" si="8">AI3+1</f>
        <v>45321</v>
      </c>
      <c r="AK3" s="299">
        <f t="shared" ref="AK3" si="9">AJ3+1</f>
        <v>45322</v>
      </c>
      <c r="AL3" s="294" t="s">
        <v>429</v>
      </c>
      <c r="AM3" s="300">
        <v>45689</v>
      </c>
      <c r="AN3" s="301">
        <f>AM3+1</f>
        <v>45690</v>
      </c>
      <c r="AO3" s="302">
        <f t="shared" ref="AO3:BG3" si="10">AN3+1</f>
        <v>45691</v>
      </c>
      <c r="AP3" s="302">
        <f t="shared" si="10"/>
        <v>45692</v>
      </c>
      <c r="AQ3" s="311">
        <f t="shared" si="10"/>
        <v>45693</v>
      </c>
      <c r="AR3" s="296">
        <f t="shared" ref="AR3" si="11">AQ3+1</f>
        <v>45694</v>
      </c>
      <c r="AS3" s="296">
        <f t="shared" ref="AS3" si="12">AR3+1</f>
        <v>45695</v>
      </c>
      <c r="AT3" s="298">
        <f t="shared" ref="AT3" si="13">AS3+1</f>
        <v>45696</v>
      </c>
      <c r="AU3" s="313">
        <f t="shared" ref="AU3" si="14">AT3+1</f>
        <v>45697</v>
      </c>
      <c r="AV3" s="296">
        <f t="shared" ref="AV3" si="15">AU3+1</f>
        <v>45698</v>
      </c>
      <c r="AW3" s="302">
        <f t="shared" ref="AW3" si="16">AV3+1</f>
        <v>45699</v>
      </c>
      <c r="AX3" s="299">
        <f t="shared" ref="AX3" si="17">AW3+1</f>
        <v>45700</v>
      </c>
      <c r="AY3" s="302">
        <f>AX3+1</f>
        <v>45701</v>
      </c>
      <c r="AZ3" s="302">
        <f t="shared" si="10"/>
        <v>45702</v>
      </c>
      <c r="BA3" s="298">
        <f t="shared" si="10"/>
        <v>45703</v>
      </c>
      <c r="BB3" s="319">
        <f t="shared" si="10"/>
        <v>45704</v>
      </c>
      <c r="BC3" s="302">
        <f t="shared" si="10"/>
        <v>45705</v>
      </c>
      <c r="BD3" s="302">
        <f t="shared" si="10"/>
        <v>45706</v>
      </c>
      <c r="BE3" s="299">
        <f t="shared" si="10"/>
        <v>45707</v>
      </c>
      <c r="BF3" s="302">
        <f t="shared" si="10"/>
        <v>45708</v>
      </c>
      <c r="BG3" s="302">
        <f t="shared" si="10"/>
        <v>45709</v>
      </c>
      <c r="BH3" s="298">
        <f>BG3+1</f>
        <v>45710</v>
      </c>
      <c r="BI3" s="319">
        <f>BH3+1</f>
        <v>45711</v>
      </c>
      <c r="BJ3" s="302">
        <f>BI3+1</f>
        <v>45712</v>
      </c>
      <c r="BK3" s="302">
        <f t="shared" ref="BK3:BN3" si="18">BJ3+1</f>
        <v>45713</v>
      </c>
      <c r="BL3" s="311">
        <f t="shared" si="18"/>
        <v>45714</v>
      </c>
      <c r="BM3" s="296">
        <f t="shared" si="18"/>
        <v>45715</v>
      </c>
      <c r="BN3" s="296">
        <f t="shared" si="18"/>
        <v>45716</v>
      </c>
      <c r="BO3" s="321" t="s">
        <v>458</v>
      </c>
      <c r="BP3" s="327">
        <v>45717</v>
      </c>
      <c r="BQ3" s="313">
        <f t="shared" ref="BQ3:BV3" si="19">BP3+1</f>
        <v>45718</v>
      </c>
      <c r="BR3" s="300">
        <f t="shared" si="19"/>
        <v>45719</v>
      </c>
      <c r="BS3" s="302">
        <f t="shared" si="19"/>
        <v>45720</v>
      </c>
      <c r="BT3" s="349">
        <f t="shared" si="19"/>
        <v>45721</v>
      </c>
      <c r="BU3" s="302">
        <f t="shared" si="19"/>
        <v>45722</v>
      </c>
      <c r="BV3" s="302">
        <f t="shared" si="19"/>
        <v>45723</v>
      </c>
      <c r="BW3" s="296">
        <f>BV3+1</f>
        <v>45724</v>
      </c>
      <c r="BX3" s="351">
        <f>BW3+1</f>
        <v>45725</v>
      </c>
      <c r="BY3" s="350">
        <f>BX3+1</f>
        <v>45726</v>
      </c>
      <c r="BZ3" s="311">
        <f t="shared" ref="BZ3:CB3" si="20">BY3+1</f>
        <v>45727</v>
      </c>
      <c r="CA3" s="311">
        <f t="shared" si="20"/>
        <v>45728</v>
      </c>
      <c r="CB3" s="311">
        <f t="shared" si="20"/>
        <v>45729</v>
      </c>
      <c r="CC3" s="311">
        <f t="shared" ref="CC3:CJ3" si="21">CB3+1</f>
        <v>45730</v>
      </c>
      <c r="CD3" s="311">
        <f t="shared" si="21"/>
        <v>45731</v>
      </c>
      <c r="CE3" s="351">
        <f t="shared" ref="CE3" si="22">CD3+1</f>
        <v>45732</v>
      </c>
      <c r="CF3" s="350">
        <f t="shared" si="21"/>
        <v>45733</v>
      </c>
      <c r="CG3" s="311">
        <f t="shared" si="21"/>
        <v>45734</v>
      </c>
      <c r="CH3" s="311">
        <f t="shared" si="21"/>
        <v>45735</v>
      </c>
      <c r="CI3" s="311">
        <f t="shared" si="21"/>
        <v>45736</v>
      </c>
      <c r="CJ3" s="311">
        <f t="shared" si="21"/>
        <v>45737</v>
      </c>
      <c r="CK3" s="311">
        <f t="shared" ref="CK3:CL3" si="23">CJ3+1</f>
        <v>45738</v>
      </c>
      <c r="CL3" s="351">
        <f t="shared" si="23"/>
        <v>45739</v>
      </c>
      <c r="CM3" s="350">
        <f t="shared" ref="CM3" si="24">CL3+1</f>
        <v>45740</v>
      </c>
      <c r="CN3" s="311">
        <f t="shared" ref="CN3:CT3" si="25">CM3+1</f>
        <v>45741</v>
      </c>
      <c r="CO3" s="311">
        <f t="shared" si="25"/>
        <v>45742</v>
      </c>
      <c r="CP3" s="311">
        <f t="shared" si="25"/>
        <v>45743</v>
      </c>
      <c r="CQ3" s="311">
        <f t="shared" si="25"/>
        <v>45744</v>
      </c>
      <c r="CR3" s="311">
        <f t="shared" si="25"/>
        <v>45745</v>
      </c>
      <c r="CS3" s="351">
        <f t="shared" si="25"/>
        <v>45746</v>
      </c>
      <c r="CT3" s="327">
        <f t="shared" si="25"/>
        <v>45747</v>
      </c>
      <c r="CU3" s="294" t="s">
        <v>485</v>
      </c>
      <c r="CV3" s="299">
        <v>45748</v>
      </c>
      <c r="CW3" s="302">
        <f>CV3+1</f>
        <v>45749</v>
      </c>
      <c r="CX3" s="302">
        <f t="shared" ref="CX3:DA3" si="26">CW3+1</f>
        <v>45750</v>
      </c>
      <c r="CY3" s="302">
        <f t="shared" si="26"/>
        <v>45751</v>
      </c>
      <c r="CZ3" s="296">
        <f t="shared" si="26"/>
        <v>45752</v>
      </c>
      <c r="DA3" s="351">
        <f t="shared" si="26"/>
        <v>45753</v>
      </c>
      <c r="DB3" s="300">
        <f t="shared" ref="DB3" si="27">DA3+1</f>
        <v>45754</v>
      </c>
      <c r="DC3" s="302">
        <f t="shared" ref="DC3" si="28">DB3+1</f>
        <v>45755</v>
      </c>
      <c r="DD3" s="302">
        <f t="shared" ref="DD3" si="29">DC3+1</f>
        <v>45756</v>
      </c>
      <c r="DE3" s="302">
        <f t="shared" ref="DE3" si="30">DD3+1</f>
        <v>45757</v>
      </c>
      <c r="DF3" s="302">
        <f t="shared" ref="DF3" si="31">DE3+1</f>
        <v>45758</v>
      </c>
      <c r="DG3" s="296">
        <f t="shared" ref="DG3:DH3" si="32">DF3+1</f>
        <v>45759</v>
      </c>
      <c r="DH3" s="351">
        <f t="shared" si="32"/>
        <v>45760</v>
      </c>
      <c r="DI3" s="300">
        <f t="shared" ref="DI3" si="33">DH3+1</f>
        <v>45761</v>
      </c>
      <c r="DJ3" s="302">
        <f t="shared" ref="DJ3" si="34">DI3+1</f>
        <v>45762</v>
      </c>
      <c r="DK3" s="302">
        <f t="shared" ref="DK3" si="35">DJ3+1</f>
        <v>45763</v>
      </c>
      <c r="DL3" s="302">
        <f t="shared" ref="DL3" si="36">DK3+1</f>
        <v>45764</v>
      </c>
      <c r="DM3" s="302">
        <f t="shared" ref="DM3" si="37">DL3+1</f>
        <v>45765</v>
      </c>
      <c r="DN3" s="302">
        <f t="shared" ref="DN3:DO3" si="38">DM3+1</f>
        <v>45766</v>
      </c>
      <c r="DO3" s="295">
        <f t="shared" si="38"/>
        <v>45767</v>
      </c>
      <c r="DP3" s="300">
        <f t="shared" ref="DP3" si="39">DO3+1</f>
        <v>45768</v>
      </c>
    </row>
    <row r="4" spans="1:120" s="276" customFormat="1" ht="24" customHeight="1" x14ac:dyDescent="0.35">
      <c r="A4" s="226"/>
      <c r="B4" s="303"/>
      <c r="C4" s="304"/>
      <c r="D4" s="305"/>
      <c r="E4" s="306"/>
      <c r="F4" s="291"/>
      <c r="G4" s="292" t="s">
        <v>421</v>
      </c>
      <c r="H4" s="387" t="s">
        <v>421</v>
      </c>
      <c r="I4" s="387"/>
      <c r="J4" s="388"/>
      <c r="K4" s="293"/>
      <c r="L4" s="387" t="s">
        <v>422</v>
      </c>
      <c r="M4" s="387"/>
      <c r="N4" s="387"/>
      <c r="O4" s="387"/>
      <c r="P4" s="387"/>
      <c r="Q4" s="388"/>
      <c r="R4" s="293"/>
      <c r="S4" s="387" t="s">
        <v>423</v>
      </c>
      <c r="T4" s="387"/>
      <c r="U4" s="387"/>
      <c r="V4" s="387"/>
      <c r="W4" s="387"/>
      <c r="X4" s="388"/>
      <c r="Y4" s="293"/>
      <c r="Z4" s="387" t="s">
        <v>424</v>
      </c>
      <c r="AA4" s="387"/>
      <c r="AB4" s="387"/>
      <c r="AC4" s="387"/>
      <c r="AD4" s="387"/>
      <c r="AE4" s="387"/>
      <c r="AF4" s="387"/>
      <c r="AG4" s="387"/>
      <c r="AH4" s="388"/>
      <c r="AI4" s="391" t="s">
        <v>430</v>
      </c>
      <c r="AJ4" s="391"/>
      <c r="AK4" s="392"/>
      <c r="AL4" s="291"/>
      <c r="AM4" s="393" t="s">
        <v>430</v>
      </c>
      <c r="AN4" s="391"/>
      <c r="AO4" s="387" t="s">
        <v>457</v>
      </c>
      <c r="AP4" s="387"/>
      <c r="AQ4" s="387"/>
      <c r="AR4" s="387"/>
      <c r="AS4" s="387"/>
      <c r="AT4" s="388"/>
      <c r="AU4" s="293"/>
      <c r="AV4" s="387" t="s">
        <v>477</v>
      </c>
      <c r="AW4" s="387"/>
      <c r="AX4" s="387"/>
      <c r="AY4" s="387"/>
      <c r="AZ4" s="387"/>
      <c r="BA4" s="388"/>
      <c r="BB4" s="316"/>
      <c r="BC4" s="394" t="s">
        <v>478</v>
      </c>
      <c r="BD4" s="387"/>
      <c r="BE4" s="387"/>
      <c r="BF4" s="387"/>
      <c r="BG4" s="387"/>
      <c r="BH4" s="388"/>
      <c r="BI4" s="316"/>
      <c r="BJ4" s="394" t="s">
        <v>480</v>
      </c>
      <c r="BK4" s="387"/>
      <c r="BL4" s="387"/>
      <c r="BM4" s="387"/>
      <c r="BN4" s="388"/>
      <c r="BO4" s="322"/>
      <c r="BP4" s="332" t="s">
        <v>480</v>
      </c>
      <c r="BQ4" s="293"/>
      <c r="BR4" s="389" t="s">
        <v>481</v>
      </c>
      <c r="BS4" s="387"/>
      <c r="BT4" s="387"/>
      <c r="BU4" s="387"/>
      <c r="BV4" s="387"/>
      <c r="BW4" s="387"/>
      <c r="BX4" s="388"/>
      <c r="BY4" s="395" t="s">
        <v>486</v>
      </c>
      <c r="BZ4" s="396"/>
      <c r="CA4" s="396"/>
      <c r="CB4" s="396"/>
      <c r="CC4" s="396"/>
      <c r="CD4" s="396"/>
      <c r="CE4" s="397"/>
      <c r="CF4" s="389" t="s">
        <v>487</v>
      </c>
      <c r="CG4" s="387"/>
      <c r="CH4" s="387"/>
      <c r="CI4" s="387"/>
      <c r="CJ4" s="387"/>
      <c r="CK4" s="387"/>
      <c r="CL4" s="388"/>
      <c r="CM4" s="389" t="s">
        <v>488</v>
      </c>
      <c r="CN4" s="387"/>
      <c r="CO4" s="387"/>
      <c r="CP4" s="387"/>
      <c r="CQ4" s="387"/>
      <c r="CR4" s="387"/>
      <c r="CS4" s="388"/>
      <c r="CT4" s="332" t="s">
        <v>489</v>
      </c>
      <c r="CU4" s="291"/>
      <c r="CV4" s="354" t="s">
        <v>489</v>
      </c>
      <c r="CW4" s="355"/>
      <c r="CX4" s="355"/>
      <c r="CY4" s="355"/>
      <c r="CZ4" s="355"/>
      <c r="DA4" s="356"/>
      <c r="DB4" s="389" t="s">
        <v>490</v>
      </c>
      <c r="DC4" s="387"/>
      <c r="DD4" s="387"/>
      <c r="DE4" s="387"/>
      <c r="DF4" s="387"/>
      <c r="DG4" s="387"/>
      <c r="DH4" s="388"/>
      <c r="DI4" s="389" t="s">
        <v>491</v>
      </c>
      <c r="DJ4" s="387"/>
      <c r="DK4" s="387"/>
      <c r="DL4" s="387"/>
      <c r="DM4" s="387"/>
      <c r="DN4" s="387"/>
      <c r="DO4" s="387"/>
      <c r="DP4" s="354" t="s">
        <v>492</v>
      </c>
    </row>
    <row r="5" spans="1:120" ht="26.5" customHeight="1" x14ac:dyDescent="0.35">
      <c r="A5" s="228" t="s">
        <v>149</v>
      </c>
      <c r="B5" s="229" t="s">
        <v>425</v>
      </c>
      <c r="C5" s="230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234"/>
    </row>
    <row r="6" spans="1:120" s="9" customFormat="1" ht="26.15" hidden="1" customHeight="1" x14ac:dyDescent="0.35">
      <c r="A6" s="236">
        <v>1</v>
      </c>
      <c r="B6" s="237">
        <v>1</v>
      </c>
      <c r="C6" s="238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241"/>
    </row>
    <row r="7" spans="1:120" s="9" customFormat="1" ht="24.5" customHeight="1" x14ac:dyDescent="0.35">
      <c r="A7" s="244">
        <f t="shared" ref="A7:A32" si="40">A6+1</f>
        <v>2</v>
      </c>
      <c r="B7" s="245">
        <v>1</v>
      </c>
      <c r="C7" s="246">
        <v>150000006</v>
      </c>
      <c r="D7" s="342" t="s">
        <v>5</v>
      </c>
      <c r="E7" s="247" t="s">
        <v>95</v>
      </c>
      <c r="F7" s="248">
        <v>12300</v>
      </c>
      <c r="G7" s="262"/>
      <c r="H7" s="250">
        <v>12000.666666666666</v>
      </c>
      <c r="I7" s="250">
        <v>11991.666666666666</v>
      </c>
      <c r="J7" s="251">
        <v>11982</v>
      </c>
      <c r="K7" s="314"/>
      <c r="L7" s="250">
        <v>11992.5</v>
      </c>
      <c r="M7" s="250">
        <v>12022.666666666666</v>
      </c>
      <c r="N7" s="252">
        <v>12060.666666666666</v>
      </c>
      <c r="O7" s="250">
        <v>12030.333333333334</v>
      </c>
      <c r="P7" s="250">
        <v>12008.333333333334</v>
      </c>
      <c r="Q7" s="251">
        <v>11971.666666666666</v>
      </c>
      <c r="R7" s="314"/>
      <c r="S7" s="260">
        <v>11899.333333333334</v>
      </c>
      <c r="T7" s="250">
        <v>11936.666666666666</v>
      </c>
      <c r="U7" s="252">
        <v>11748</v>
      </c>
      <c r="V7" s="250">
        <v>11700</v>
      </c>
      <c r="W7" s="250">
        <v>11824</v>
      </c>
      <c r="X7" s="251">
        <v>11884.5</v>
      </c>
      <c r="Y7" s="314"/>
      <c r="Z7" s="260">
        <v>11914.5</v>
      </c>
      <c r="AA7" s="250">
        <v>11802</v>
      </c>
      <c r="AB7" s="252">
        <v>11583</v>
      </c>
      <c r="AC7" s="250">
        <v>11538</v>
      </c>
      <c r="AD7" s="250">
        <v>11806</v>
      </c>
      <c r="AE7" s="250"/>
      <c r="AF7" s="265"/>
      <c r="AG7" s="260"/>
      <c r="AH7" s="251"/>
      <c r="AI7" s="252"/>
      <c r="AJ7" s="273"/>
      <c r="AK7" s="251"/>
      <c r="AL7" s="248">
        <v>12300</v>
      </c>
      <c r="AM7" s="249"/>
      <c r="AN7" s="265"/>
      <c r="AO7" s="250">
        <v>12000</v>
      </c>
      <c r="AP7" s="250">
        <v>12000</v>
      </c>
      <c r="AQ7" s="252">
        <v>12000</v>
      </c>
      <c r="AR7" s="250">
        <v>12160</v>
      </c>
      <c r="AS7" s="250">
        <v>11985</v>
      </c>
      <c r="AT7" s="251">
        <v>11958.5</v>
      </c>
      <c r="AU7" s="314"/>
      <c r="AV7" s="250">
        <v>12278</v>
      </c>
      <c r="AW7" s="250">
        <v>11822.5</v>
      </c>
      <c r="AX7" s="252">
        <v>12009.5</v>
      </c>
      <c r="AY7" s="250">
        <v>12105</v>
      </c>
      <c r="AZ7" s="250">
        <v>12000</v>
      </c>
      <c r="BA7" s="251">
        <v>11967</v>
      </c>
      <c r="BB7" s="314"/>
      <c r="BC7" s="250">
        <v>11881</v>
      </c>
      <c r="BD7" s="250">
        <v>12150</v>
      </c>
      <c r="BE7" s="252">
        <v>12150</v>
      </c>
      <c r="BF7" s="250">
        <v>12338</v>
      </c>
      <c r="BG7" s="250">
        <v>12109</v>
      </c>
      <c r="BH7" s="251">
        <v>12154</v>
      </c>
      <c r="BI7" s="314"/>
      <c r="BJ7" s="250">
        <v>12133</v>
      </c>
      <c r="BK7" s="250">
        <v>12335</v>
      </c>
      <c r="BL7" s="252">
        <v>12150</v>
      </c>
      <c r="BM7" s="250">
        <v>12733</v>
      </c>
      <c r="BN7" s="250">
        <v>12133</v>
      </c>
      <c r="BO7" s="325">
        <v>12500</v>
      </c>
      <c r="BP7" s="330"/>
      <c r="BQ7" s="335"/>
      <c r="BR7" s="347"/>
      <c r="BS7" s="320"/>
      <c r="BT7" s="320"/>
      <c r="BU7" s="320"/>
      <c r="BV7" s="320"/>
      <c r="BW7" s="346"/>
      <c r="BX7" s="353"/>
      <c r="BY7" s="347"/>
      <c r="BZ7" s="320"/>
      <c r="CA7" s="320"/>
      <c r="CB7" s="320"/>
      <c r="CC7" s="320"/>
      <c r="CD7" s="346"/>
      <c r="CE7" s="353"/>
      <c r="CF7" s="347"/>
      <c r="CG7" s="333"/>
      <c r="CH7" s="333"/>
      <c r="CI7" s="333"/>
      <c r="CJ7" s="333"/>
      <c r="CK7" s="346"/>
      <c r="CL7" s="353"/>
      <c r="CM7" s="347"/>
      <c r="CN7" s="320"/>
      <c r="CO7" s="320"/>
      <c r="CP7" s="320"/>
      <c r="CQ7" s="320"/>
      <c r="CR7" s="346"/>
      <c r="CS7" s="353"/>
      <c r="CT7" s="330"/>
      <c r="CU7" s="248">
        <v>13500</v>
      </c>
      <c r="CV7" s="333"/>
      <c r="CW7" s="320"/>
      <c r="CX7" s="320"/>
      <c r="CY7" s="320"/>
      <c r="CZ7" s="346"/>
      <c r="DA7" s="353"/>
      <c r="DB7" s="347"/>
      <c r="DC7" s="320"/>
      <c r="DD7" s="320"/>
      <c r="DE7" s="320"/>
      <c r="DF7" s="320"/>
      <c r="DG7" s="346"/>
      <c r="DH7" s="353"/>
      <c r="DI7" s="347"/>
      <c r="DJ7" s="320"/>
      <c r="DK7" s="320"/>
      <c r="DL7" s="320"/>
      <c r="DM7" s="320"/>
      <c r="DN7" s="320"/>
      <c r="DO7" s="358"/>
      <c r="DP7" s="347"/>
    </row>
    <row r="8" spans="1:120" ht="26.5" customHeight="1" x14ac:dyDescent="0.35">
      <c r="A8" s="228" t="s">
        <v>149</v>
      </c>
      <c r="B8" s="229" t="s">
        <v>426</v>
      </c>
      <c r="C8" s="230"/>
      <c r="D8" s="231"/>
      <c r="E8" s="232"/>
      <c r="F8" s="233"/>
      <c r="G8" s="234"/>
      <c r="H8" s="235"/>
      <c r="I8" s="235"/>
      <c r="J8" s="232"/>
      <c r="K8" s="269"/>
      <c r="L8" s="235"/>
      <c r="M8" s="235"/>
      <c r="N8" s="269"/>
      <c r="O8" s="235"/>
      <c r="P8" s="235"/>
      <c r="Q8" s="232"/>
      <c r="R8" s="269"/>
      <c r="S8" s="258"/>
      <c r="T8" s="235"/>
      <c r="U8" s="269"/>
      <c r="V8" s="235"/>
      <c r="W8" s="235"/>
      <c r="X8" s="232"/>
      <c r="Y8" s="269"/>
      <c r="Z8" s="258"/>
      <c r="AA8" s="235"/>
      <c r="AB8" s="269"/>
      <c r="AC8" s="235"/>
      <c r="AD8" s="235"/>
      <c r="AE8" s="235"/>
      <c r="AF8" s="235"/>
      <c r="AG8" s="258"/>
      <c r="AH8" s="232"/>
      <c r="AI8" s="269"/>
      <c r="AJ8" s="271"/>
      <c r="AK8" s="232"/>
      <c r="AL8" s="233"/>
      <c r="AM8" s="234"/>
      <c r="AN8" s="235"/>
      <c r="AO8" s="235"/>
      <c r="AP8" s="235"/>
      <c r="AQ8" s="269"/>
      <c r="AR8" s="235"/>
      <c r="AS8" s="235"/>
      <c r="AT8" s="232"/>
      <c r="AU8" s="315"/>
      <c r="AV8" s="235"/>
      <c r="AW8" s="235"/>
      <c r="AX8" s="269"/>
      <c r="AY8" s="227"/>
      <c r="AZ8" s="235"/>
      <c r="BA8" s="232"/>
      <c r="BB8" s="315"/>
      <c r="BC8" s="235"/>
      <c r="BD8" s="235"/>
      <c r="BE8" s="269"/>
      <c r="BF8" s="235"/>
      <c r="BG8" s="235"/>
      <c r="BH8" s="232"/>
      <c r="BI8" s="315"/>
      <c r="BJ8" s="235"/>
      <c r="BK8" s="235"/>
      <c r="BL8" s="269"/>
      <c r="BM8" s="235"/>
      <c r="BN8" s="235"/>
      <c r="BO8" s="323"/>
      <c r="BP8" s="328"/>
      <c r="BQ8" s="334"/>
      <c r="BR8" s="234"/>
      <c r="BS8" s="235"/>
      <c r="BT8" s="235"/>
      <c r="BU8" s="235"/>
      <c r="BV8" s="235"/>
      <c r="BW8" s="258"/>
      <c r="BX8" s="352"/>
      <c r="BY8" s="234"/>
      <c r="BZ8" s="235"/>
      <c r="CA8" s="235"/>
      <c r="CB8" s="235"/>
      <c r="CC8" s="235"/>
      <c r="CD8" s="258"/>
      <c r="CE8" s="352"/>
      <c r="CF8" s="234"/>
      <c r="CG8" s="269"/>
      <c r="CH8" s="269"/>
      <c r="CI8" s="269"/>
      <c r="CJ8" s="269"/>
      <c r="CK8" s="258"/>
      <c r="CL8" s="352"/>
      <c r="CM8" s="234"/>
      <c r="CN8" s="235"/>
      <c r="CO8" s="235"/>
      <c r="CP8" s="235"/>
      <c r="CQ8" s="235"/>
      <c r="CR8" s="258"/>
      <c r="CS8" s="352"/>
      <c r="CT8" s="328"/>
      <c r="CU8" s="233"/>
      <c r="CV8" s="269"/>
      <c r="CW8" s="235"/>
      <c r="CX8" s="235"/>
      <c r="CY8" s="235"/>
      <c r="CZ8" s="258"/>
      <c r="DA8" s="352"/>
      <c r="DB8" s="234"/>
      <c r="DC8" s="235"/>
      <c r="DD8" s="235"/>
      <c r="DE8" s="235"/>
      <c r="DF8" s="235"/>
      <c r="DG8" s="258"/>
      <c r="DH8" s="352"/>
      <c r="DI8" s="234"/>
      <c r="DJ8" s="235"/>
      <c r="DK8" s="235"/>
      <c r="DL8" s="235"/>
      <c r="DM8" s="235"/>
      <c r="DN8" s="235"/>
      <c r="DO8" s="357"/>
      <c r="DP8" s="234"/>
    </row>
    <row r="9" spans="1:120" s="9" customFormat="1" ht="27" customHeight="1" x14ac:dyDescent="0.35">
      <c r="A9" s="244">
        <v>2</v>
      </c>
      <c r="B9" s="245">
        <f>ROW()-ROW($B$8)</f>
        <v>1</v>
      </c>
      <c r="C9" s="246">
        <v>150000003</v>
      </c>
      <c r="D9" s="342" t="s">
        <v>451</v>
      </c>
      <c r="E9" s="247" t="s">
        <v>315</v>
      </c>
      <c r="F9" s="345">
        <v>16800</v>
      </c>
      <c r="G9" s="262"/>
      <c r="H9" s="320" t="s">
        <v>443</v>
      </c>
      <c r="I9" s="320" t="s">
        <v>443</v>
      </c>
      <c r="J9" s="336" t="s">
        <v>443</v>
      </c>
      <c r="K9" s="314"/>
      <c r="L9" s="320" t="s">
        <v>443</v>
      </c>
      <c r="M9" s="320" t="s">
        <v>443</v>
      </c>
      <c r="N9" s="333" t="s">
        <v>443</v>
      </c>
      <c r="O9" s="320" t="s">
        <v>443</v>
      </c>
      <c r="P9" s="320">
        <v>16800</v>
      </c>
      <c r="Q9" s="336">
        <v>16811.814122809134</v>
      </c>
      <c r="R9" s="314"/>
      <c r="S9" s="346" t="s">
        <v>443</v>
      </c>
      <c r="T9" s="320" t="s">
        <v>443</v>
      </c>
      <c r="U9" s="333">
        <v>16800</v>
      </c>
      <c r="V9" s="320">
        <v>16800</v>
      </c>
      <c r="W9" s="320" t="s">
        <v>443</v>
      </c>
      <c r="X9" s="336" t="s">
        <v>443</v>
      </c>
      <c r="Y9" s="314"/>
      <c r="Z9" s="346">
        <v>16800</v>
      </c>
      <c r="AA9" s="320">
        <v>16800</v>
      </c>
      <c r="AB9" s="333">
        <v>17389.853710911288</v>
      </c>
      <c r="AC9" s="320" t="s">
        <v>443</v>
      </c>
      <c r="AD9" s="320" t="s">
        <v>443</v>
      </c>
      <c r="AE9" s="320"/>
      <c r="AF9" s="265"/>
      <c r="AG9" s="346"/>
      <c r="AH9" s="336"/>
      <c r="AI9" s="333"/>
      <c r="AJ9" s="337"/>
      <c r="AK9" s="336"/>
      <c r="AL9" s="345">
        <v>16800</v>
      </c>
      <c r="AM9" s="347"/>
      <c r="AN9" s="265"/>
      <c r="AO9" s="320" t="s">
        <v>443</v>
      </c>
      <c r="AP9" s="320" t="s">
        <v>443</v>
      </c>
      <c r="AQ9" s="333" t="s">
        <v>443</v>
      </c>
      <c r="AR9" s="320" t="s">
        <v>443</v>
      </c>
      <c r="AS9" s="320">
        <v>16800</v>
      </c>
      <c r="AT9" s="336">
        <v>16800</v>
      </c>
      <c r="AU9" s="314"/>
      <c r="AV9" s="320">
        <v>16800</v>
      </c>
      <c r="AW9" s="320">
        <v>16800</v>
      </c>
      <c r="AX9" s="333">
        <v>16800</v>
      </c>
      <c r="AY9" s="320">
        <v>16800</v>
      </c>
      <c r="AZ9" s="320">
        <v>16800</v>
      </c>
      <c r="BA9" s="336">
        <v>16800</v>
      </c>
      <c r="BB9" s="314"/>
      <c r="BC9" s="320" t="s">
        <v>443</v>
      </c>
      <c r="BD9" s="320">
        <v>16800</v>
      </c>
      <c r="BE9" s="333" t="s">
        <v>443</v>
      </c>
      <c r="BF9" s="320" t="s">
        <v>443</v>
      </c>
      <c r="BG9" s="320">
        <v>16800</v>
      </c>
      <c r="BH9" s="336" t="s">
        <v>443</v>
      </c>
      <c r="BI9" s="314"/>
      <c r="BJ9" s="320">
        <v>16800</v>
      </c>
      <c r="BK9" s="320">
        <v>16800</v>
      </c>
      <c r="BL9" s="333">
        <v>16800</v>
      </c>
      <c r="BM9" s="320" t="s">
        <v>443</v>
      </c>
      <c r="BN9" s="320">
        <v>16800</v>
      </c>
      <c r="BO9" s="348">
        <v>17200</v>
      </c>
      <c r="BP9" s="330" t="s">
        <v>443</v>
      </c>
      <c r="BQ9" s="335"/>
      <c r="BR9" s="347" t="s">
        <v>443</v>
      </c>
      <c r="BS9" s="320">
        <v>17200</v>
      </c>
      <c r="BT9" s="320" t="s">
        <v>443</v>
      </c>
      <c r="BU9" s="320" t="s">
        <v>443</v>
      </c>
      <c r="BV9" s="320">
        <v>17406.245668316831</v>
      </c>
      <c r="BW9" s="346">
        <v>17200</v>
      </c>
      <c r="BX9" s="353"/>
      <c r="BY9" s="347" t="s">
        <v>443</v>
      </c>
      <c r="BZ9" s="320" t="s">
        <v>443</v>
      </c>
      <c r="CA9" s="320" t="s">
        <v>443</v>
      </c>
      <c r="CB9" s="320" t="s">
        <v>443</v>
      </c>
      <c r="CC9" s="320">
        <v>17200</v>
      </c>
      <c r="CD9" s="346" t="s">
        <v>443</v>
      </c>
      <c r="CE9" s="353"/>
      <c r="CF9" s="347" t="s">
        <v>443</v>
      </c>
      <c r="CG9" s="333">
        <v>17211.863938053099</v>
      </c>
      <c r="CH9" s="333" t="s">
        <v>443</v>
      </c>
      <c r="CI9" s="333">
        <v>16711.905701878066</v>
      </c>
      <c r="CJ9" s="333">
        <v>16400</v>
      </c>
      <c r="CK9" s="346" t="s">
        <v>443</v>
      </c>
      <c r="CL9" s="353"/>
      <c r="CM9" s="347" t="s">
        <v>443</v>
      </c>
      <c r="CN9" s="320">
        <v>16896.353476037129</v>
      </c>
      <c r="CO9" s="320">
        <v>16700</v>
      </c>
      <c r="CP9" s="320" t="s">
        <v>443</v>
      </c>
      <c r="CQ9" s="320">
        <v>16623.406357388318</v>
      </c>
      <c r="CR9" s="346">
        <v>16779.46980096088</v>
      </c>
      <c r="CS9" s="353"/>
      <c r="CT9" s="330" t="s">
        <v>443</v>
      </c>
      <c r="CU9" s="345">
        <v>18000</v>
      </c>
      <c r="CV9" s="333">
        <v>18000</v>
      </c>
      <c r="CW9" s="320" t="s">
        <v>443</v>
      </c>
      <c r="CX9" s="320">
        <v>18120.113248974405</v>
      </c>
      <c r="CY9" s="320">
        <v>17331.309963099629</v>
      </c>
      <c r="CZ9" s="346">
        <v>18000</v>
      </c>
      <c r="DA9" s="353" t="s">
        <v>443</v>
      </c>
      <c r="DB9" s="347" t="s">
        <v>443</v>
      </c>
      <c r="DC9" s="320">
        <v>18122.510172143975</v>
      </c>
      <c r="DD9" s="320">
        <v>17933.801441016731</v>
      </c>
      <c r="DE9" s="320">
        <v>17839.957068914777</v>
      </c>
      <c r="DF9" s="320">
        <v>17797.924338801473</v>
      </c>
      <c r="DG9" s="346">
        <v>17574.315341664453</v>
      </c>
      <c r="DH9" s="353" t="s">
        <v>443</v>
      </c>
      <c r="DI9" s="347" t="s">
        <v>443</v>
      </c>
      <c r="DJ9" s="320">
        <v>18185.722305389223</v>
      </c>
      <c r="DK9" s="320">
        <v>17974.136840538729</v>
      </c>
      <c r="DL9" s="320">
        <v>18183.592628516002</v>
      </c>
      <c r="DM9" s="320">
        <v>17674.232237479348</v>
      </c>
      <c r="DN9" s="320">
        <v>17679.926922100989</v>
      </c>
      <c r="DO9" s="358" t="s">
        <v>443</v>
      </c>
      <c r="DP9" s="347" t="s">
        <v>443</v>
      </c>
    </row>
    <row r="10" spans="1:120" s="9" customFormat="1" ht="57" customHeight="1" x14ac:dyDescent="0.35">
      <c r="A10" s="244"/>
      <c r="B10" s="245">
        <f t="shared" ref="B10:B26" si="41">ROW()-ROW($B$8)</f>
        <v>2</v>
      </c>
      <c r="C10" s="246">
        <v>150000003</v>
      </c>
      <c r="D10" s="342" t="s">
        <v>451</v>
      </c>
      <c r="E10" s="247" t="s">
        <v>462</v>
      </c>
      <c r="F10" s="248">
        <f>F9+1200</f>
        <v>18000</v>
      </c>
      <c r="G10" s="262"/>
      <c r="H10" s="250" t="s">
        <v>443</v>
      </c>
      <c r="I10" s="250">
        <v>17900</v>
      </c>
      <c r="J10" s="251">
        <v>17964.593371295079</v>
      </c>
      <c r="K10" s="314"/>
      <c r="L10" s="250">
        <v>17900</v>
      </c>
      <c r="M10" s="317">
        <v>17660.311587147029</v>
      </c>
      <c r="N10" s="252">
        <v>17971.470309863791</v>
      </c>
      <c r="O10" s="250">
        <v>17949.398108340498</v>
      </c>
      <c r="P10" s="250">
        <v>17893.637525813749</v>
      </c>
      <c r="Q10" s="251">
        <v>17800</v>
      </c>
      <c r="R10" s="314"/>
      <c r="S10" s="260">
        <v>17817.221341785527</v>
      </c>
      <c r="T10" s="250" t="s">
        <v>443</v>
      </c>
      <c r="U10" s="252" t="s">
        <v>443</v>
      </c>
      <c r="V10" s="250">
        <v>17120.280331574981</v>
      </c>
      <c r="W10" s="250">
        <v>17030</v>
      </c>
      <c r="X10" s="251">
        <v>17649.716241234222</v>
      </c>
      <c r="Y10" s="314"/>
      <c r="Z10" s="260">
        <v>17719.633509851628</v>
      </c>
      <c r="AA10" s="250">
        <v>17030</v>
      </c>
      <c r="AB10" s="252">
        <v>17306.86428587011</v>
      </c>
      <c r="AC10" s="250">
        <v>17030</v>
      </c>
      <c r="AD10" s="250">
        <v>17522</v>
      </c>
      <c r="AE10" s="250"/>
      <c r="AF10" s="265"/>
      <c r="AG10" s="260"/>
      <c r="AH10" s="251"/>
      <c r="AI10" s="252"/>
      <c r="AJ10" s="273"/>
      <c r="AK10" s="251"/>
      <c r="AL10" s="248">
        <f>(17522+17030)/2</f>
        <v>17276</v>
      </c>
      <c r="AM10" s="249"/>
      <c r="AN10" s="265"/>
      <c r="AO10" s="250">
        <v>17030</v>
      </c>
      <c r="AP10" s="250">
        <v>17223.031161005405</v>
      </c>
      <c r="AQ10" s="252">
        <v>16954.339894670004</v>
      </c>
      <c r="AR10" s="250">
        <v>16387.454628991502</v>
      </c>
      <c r="AS10" s="250">
        <v>16879.082949724703</v>
      </c>
      <c r="AT10" s="318">
        <v>18453.865549419159</v>
      </c>
      <c r="AU10" s="314"/>
      <c r="AV10" s="250">
        <v>17398.847810698757</v>
      </c>
      <c r="AW10" s="250">
        <v>19090</v>
      </c>
      <c r="AX10" s="252">
        <v>17030</v>
      </c>
      <c r="AY10" s="250" t="s">
        <v>443</v>
      </c>
      <c r="AZ10" s="250">
        <v>19099.281553398057</v>
      </c>
      <c r="BA10" s="251">
        <v>18151.71272229822</v>
      </c>
      <c r="BB10" s="314"/>
      <c r="BC10" s="250">
        <v>19846</v>
      </c>
      <c r="BD10" s="250" t="s">
        <v>443</v>
      </c>
      <c r="BE10" s="250" t="s">
        <v>443</v>
      </c>
      <c r="BF10" s="250">
        <v>17830.153762450824</v>
      </c>
      <c r="BG10" s="250" t="s">
        <v>443</v>
      </c>
      <c r="BH10" s="251">
        <v>18982.044023435363</v>
      </c>
      <c r="BI10" s="314"/>
      <c r="BJ10" s="250">
        <v>17522</v>
      </c>
      <c r="BK10" s="250">
        <v>17522</v>
      </c>
      <c r="BL10" s="252">
        <v>19090</v>
      </c>
      <c r="BM10" s="250">
        <v>18652.312665101261</v>
      </c>
      <c r="BN10" s="250">
        <v>18518.354249857388</v>
      </c>
      <c r="BO10" s="325">
        <f>(17750+17250+19300+18800)/4</f>
        <v>18275</v>
      </c>
      <c r="BP10" s="330" t="s">
        <v>443</v>
      </c>
      <c r="BQ10" s="335"/>
      <c r="BR10" s="347">
        <v>19090</v>
      </c>
      <c r="BS10" s="320">
        <v>18376.949421637561</v>
      </c>
      <c r="BT10" s="320">
        <v>19090</v>
      </c>
      <c r="BU10" s="320">
        <v>19208.428081238988</v>
      </c>
      <c r="BV10" s="320">
        <v>17522</v>
      </c>
      <c r="BW10" s="346">
        <v>19300</v>
      </c>
      <c r="BX10" s="353"/>
      <c r="BY10" s="347">
        <v>18092.810909804433</v>
      </c>
      <c r="BZ10" s="320">
        <v>17388.804562737641</v>
      </c>
      <c r="CA10" s="320">
        <v>17403.158099472075</v>
      </c>
      <c r="CB10" s="320">
        <v>17775</v>
      </c>
      <c r="CC10" s="320">
        <v>19203.643509127789</v>
      </c>
      <c r="CD10" s="346">
        <v>18381.53651663199</v>
      </c>
      <c r="CE10" s="353"/>
      <c r="CF10" s="347">
        <v>18794.789014186976</v>
      </c>
      <c r="CG10" s="333">
        <v>19300</v>
      </c>
      <c r="CH10" s="333" t="s">
        <v>443</v>
      </c>
      <c r="CI10" s="333">
        <v>18621.545752243019</v>
      </c>
      <c r="CJ10" s="333">
        <v>18509.767473524964</v>
      </c>
      <c r="CK10" s="346">
        <v>19300</v>
      </c>
      <c r="CL10" s="353"/>
      <c r="CM10" s="347">
        <v>18177.767560761571</v>
      </c>
      <c r="CN10" s="320">
        <v>19105.481876693768</v>
      </c>
      <c r="CO10" s="320">
        <v>19300</v>
      </c>
      <c r="CP10" s="320">
        <v>17529.426326129666</v>
      </c>
      <c r="CQ10" s="320">
        <v>19014.667875765132</v>
      </c>
      <c r="CR10" s="346">
        <v>18721.955418054895</v>
      </c>
      <c r="CS10" s="353"/>
      <c r="CT10" s="330">
        <v>18685.531571635569</v>
      </c>
      <c r="CU10" s="248">
        <f>(17750+17250+19300+18800)/4</f>
        <v>18275</v>
      </c>
      <c r="CV10" s="333" t="s">
        <v>443</v>
      </c>
      <c r="CW10" s="320">
        <v>18088.56361007848</v>
      </c>
      <c r="CX10" s="320" t="s">
        <v>443</v>
      </c>
      <c r="CY10" s="320">
        <v>18827.173303421201</v>
      </c>
      <c r="CZ10" s="346">
        <v>19300</v>
      </c>
      <c r="DA10" s="353" t="s">
        <v>443</v>
      </c>
      <c r="DB10" s="347" t="s">
        <v>443</v>
      </c>
      <c r="DC10" s="320">
        <v>17833.920120825642</v>
      </c>
      <c r="DD10" s="320">
        <v>18082.933359777868</v>
      </c>
      <c r="DE10" s="320">
        <v>18960</v>
      </c>
      <c r="DF10" s="320">
        <v>18890</v>
      </c>
      <c r="DG10" s="346" t="s">
        <v>443</v>
      </c>
      <c r="DH10" s="353" t="s">
        <v>443</v>
      </c>
      <c r="DI10" s="347" t="s">
        <v>443</v>
      </c>
      <c r="DJ10" s="320">
        <v>18648.647327886156</v>
      </c>
      <c r="DK10" s="320">
        <v>19045.562788705112</v>
      </c>
      <c r="DL10" s="320">
        <v>19192.349697753914</v>
      </c>
      <c r="DM10" s="320">
        <v>18833.799280222476</v>
      </c>
      <c r="DN10" s="320">
        <v>18924.88968303294</v>
      </c>
      <c r="DO10" s="358" t="s">
        <v>443</v>
      </c>
      <c r="DP10" s="347">
        <v>17750</v>
      </c>
    </row>
    <row r="11" spans="1:120" s="9" customFormat="1" ht="20.5" x14ac:dyDescent="0.35">
      <c r="A11" s="244"/>
      <c r="B11" s="245">
        <f t="shared" si="41"/>
        <v>3</v>
      </c>
      <c r="C11" s="246">
        <v>150000113</v>
      </c>
      <c r="D11" s="342" t="s">
        <v>450</v>
      </c>
      <c r="E11" s="247" t="s">
        <v>375</v>
      </c>
      <c r="F11" s="248">
        <v>15800</v>
      </c>
      <c r="G11" s="262"/>
      <c r="H11" s="250" t="s">
        <v>443</v>
      </c>
      <c r="I11" s="250">
        <v>15789.817232375979</v>
      </c>
      <c r="J11" s="251">
        <v>15800</v>
      </c>
      <c r="K11" s="314"/>
      <c r="L11" s="250">
        <v>15762.556502832294</v>
      </c>
      <c r="M11" s="250">
        <v>15800</v>
      </c>
      <c r="N11" s="252">
        <v>15800</v>
      </c>
      <c r="O11" s="250">
        <v>15765.763982918446</v>
      </c>
      <c r="P11" s="250">
        <v>15800</v>
      </c>
      <c r="Q11" s="251">
        <v>15857.774647887323</v>
      </c>
      <c r="R11" s="314"/>
      <c r="S11" s="260">
        <v>15800</v>
      </c>
      <c r="T11" s="250">
        <v>15800</v>
      </c>
      <c r="U11" s="252">
        <v>15800</v>
      </c>
      <c r="V11" s="250" t="s">
        <v>443</v>
      </c>
      <c r="W11" s="250">
        <v>15763.504139628552</v>
      </c>
      <c r="X11" s="251">
        <v>15800</v>
      </c>
      <c r="Y11" s="314"/>
      <c r="Z11" s="260">
        <v>15800</v>
      </c>
      <c r="AA11" s="250" t="s">
        <v>443</v>
      </c>
      <c r="AB11" s="252">
        <v>15573.994155990111</v>
      </c>
      <c r="AC11" s="250">
        <v>15500</v>
      </c>
      <c r="AD11" s="250" t="s">
        <v>443</v>
      </c>
      <c r="AE11" s="250"/>
      <c r="AF11" s="265"/>
      <c r="AG11" s="260"/>
      <c r="AH11" s="251"/>
      <c r="AI11" s="252"/>
      <c r="AJ11" s="273"/>
      <c r="AK11" s="251"/>
      <c r="AL11" s="248">
        <v>15800</v>
      </c>
      <c r="AM11" s="249"/>
      <c r="AN11" s="265"/>
      <c r="AO11" s="250" t="s">
        <v>443</v>
      </c>
      <c r="AP11" s="250" t="s">
        <v>443</v>
      </c>
      <c r="AQ11" s="252">
        <v>15800</v>
      </c>
      <c r="AR11" s="250">
        <v>15800</v>
      </c>
      <c r="AS11" s="250" t="s">
        <v>443</v>
      </c>
      <c r="AT11" s="251">
        <v>15800</v>
      </c>
      <c r="AU11" s="314"/>
      <c r="AV11" s="250">
        <v>16175.643779837124</v>
      </c>
      <c r="AW11" s="250" t="s">
        <v>443</v>
      </c>
      <c r="AX11" s="252" t="s">
        <v>443</v>
      </c>
      <c r="AY11" s="250" t="s">
        <v>443</v>
      </c>
      <c r="AZ11" s="250">
        <v>15800</v>
      </c>
      <c r="BA11" s="251" t="s">
        <v>443</v>
      </c>
      <c r="BB11" s="314"/>
      <c r="BC11" s="250">
        <v>15800</v>
      </c>
      <c r="BD11" s="250" t="s">
        <v>443</v>
      </c>
      <c r="BE11" s="252">
        <v>15800</v>
      </c>
      <c r="BF11" s="250">
        <v>16195</v>
      </c>
      <c r="BG11" s="250">
        <v>15800</v>
      </c>
      <c r="BH11" s="251" t="s">
        <v>443</v>
      </c>
      <c r="BI11" s="314"/>
      <c r="BJ11" s="250">
        <v>15800</v>
      </c>
      <c r="BK11" s="250" t="s">
        <v>443</v>
      </c>
      <c r="BL11" s="252" t="s">
        <v>443</v>
      </c>
      <c r="BM11" s="250">
        <v>15800</v>
      </c>
      <c r="BN11" s="250" t="s">
        <v>443</v>
      </c>
      <c r="BO11" s="325">
        <v>16000</v>
      </c>
      <c r="BP11" s="330">
        <v>16191.501698754248</v>
      </c>
      <c r="BQ11" s="335"/>
      <c r="BR11" s="347">
        <v>16000</v>
      </c>
      <c r="BS11" s="320" t="s">
        <v>443</v>
      </c>
      <c r="BT11" s="320">
        <v>16000</v>
      </c>
      <c r="BU11" s="320">
        <v>16000</v>
      </c>
      <c r="BV11" s="320">
        <v>16000</v>
      </c>
      <c r="BW11" s="346">
        <v>16000</v>
      </c>
      <c r="BX11" s="353"/>
      <c r="BY11" s="347">
        <v>16165.022044929667</v>
      </c>
      <c r="BZ11" s="320">
        <v>16000</v>
      </c>
      <c r="CA11" s="320" t="s">
        <v>443</v>
      </c>
      <c r="CB11" s="320">
        <v>16000</v>
      </c>
      <c r="CC11" s="320">
        <v>16000</v>
      </c>
      <c r="CD11" s="346" t="s">
        <v>443</v>
      </c>
      <c r="CE11" s="353"/>
      <c r="CF11" s="347" t="s">
        <v>443</v>
      </c>
      <c r="CG11" s="333" t="s">
        <v>443</v>
      </c>
      <c r="CH11" s="333" t="s">
        <v>443</v>
      </c>
      <c r="CI11" s="333">
        <v>16000</v>
      </c>
      <c r="CJ11" s="333">
        <v>16000</v>
      </c>
      <c r="CK11" s="346" t="s">
        <v>443</v>
      </c>
      <c r="CL11" s="353"/>
      <c r="CM11" s="347">
        <v>16000</v>
      </c>
      <c r="CN11" s="320" t="s">
        <v>443</v>
      </c>
      <c r="CO11" s="320" t="s">
        <v>443</v>
      </c>
      <c r="CP11" s="320" t="s">
        <v>443</v>
      </c>
      <c r="CQ11" s="320" t="s">
        <v>443</v>
      </c>
      <c r="CR11" s="346" t="s">
        <v>443</v>
      </c>
      <c r="CS11" s="353"/>
      <c r="CT11" s="330" t="s">
        <v>443</v>
      </c>
      <c r="CU11" s="248"/>
      <c r="CV11" s="333" t="s">
        <v>443</v>
      </c>
      <c r="CW11" s="320" t="s">
        <v>443</v>
      </c>
      <c r="CX11" s="320" t="s">
        <v>443</v>
      </c>
      <c r="CY11" s="320" t="s">
        <v>443</v>
      </c>
      <c r="CZ11" s="346" t="s">
        <v>443</v>
      </c>
      <c r="DA11" s="353" t="s">
        <v>443</v>
      </c>
      <c r="DB11" s="347" t="s">
        <v>443</v>
      </c>
      <c r="DC11" s="320" t="s">
        <v>443</v>
      </c>
      <c r="DD11" s="320" t="s">
        <v>443</v>
      </c>
      <c r="DE11" s="320" t="s">
        <v>443</v>
      </c>
      <c r="DF11" s="320" t="s">
        <v>443</v>
      </c>
      <c r="DG11" s="346" t="s">
        <v>443</v>
      </c>
      <c r="DH11" s="353" t="s">
        <v>443</v>
      </c>
      <c r="DI11" s="347" t="s">
        <v>443</v>
      </c>
      <c r="DJ11" s="320">
        <v>16500</v>
      </c>
      <c r="DK11" s="320">
        <v>16500</v>
      </c>
      <c r="DL11" s="320">
        <v>16500</v>
      </c>
      <c r="DM11" s="320">
        <v>16500</v>
      </c>
      <c r="DN11" s="320">
        <v>16500</v>
      </c>
      <c r="DO11" s="358" t="s">
        <v>443</v>
      </c>
      <c r="DP11" s="347" t="s">
        <v>443</v>
      </c>
    </row>
    <row r="12" spans="1:120" s="9" customFormat="1" ht="57" customHeight="1" x14ac:dyDescent="0.35">
      <c r="A12" s="244"/>
      <c r="B12" s="245">
        <f t="shared" si="41"/>
        <v>4</v>
      </c>
      <c r="C12" s="246">
        <v>150000113</v>
      </c>
      <c r="D12" s="342" t="s">
        <v>450</v>
      </c>
      <c r="E12" s="247" t="s">
        <v>314</v>
      </c>
      <c r="F12" s="248"/>
      <c r="G12" s="262"/>
      <c r="H12" s="250" t="s">
        <v>443</v>
      </c>
      <c r="I12" s="250" t="s">
        <v>443</v>
      </c>
      <c r="J12" s="251" t="s">
        <v>443</v>
      </c>
      <c r="K12" s="314"/>
      <c r="L12" s="250" t="s">
        <v>443</v>
      </c>
      <c r="M12" s="250" t="s">
        <v>443</v>
      </c>
      <c r="N12" s="252" t="s">
        <v>443</v>
      </c>
      <c r="O12" s="250" t="s">
        <v>443</v>
      </c>
      <c r="P12" s="250" t="s">
        <v>443</v>
      </c>
      <c r="Q12" s="251" t="s">
        <v>443</v>
      </c>
      <c r="R12" s="314"/>
      <c r="S12" s="250" t="s">
        <v>443</v>
      </c>
      <c r="T12" s="250" t="s">
        <v>443</v>
      </c>
      <c r="U12" s="252" t="s">
        <v>443</v>
      </c>
      <c r="V12" s="250" t="s">
        <v>443</v>
      </c>
      <c r="W12" s="250" t="s">
        <v>443</v>
      </c>
      <c r="X12" s="251" t="s">
        <v>443</v>
      </c>
      <c r="Y12" s="314"/>
      <c r="Z12" s="250" t="s">
        <v>443</v>
      </c>
      <c r="AA12" s="250" t="s">
        <v>443</v>
      </c>
      <c r="AB12" s="252" t="s">
        <v>443</v>
      </c>
      <c r="AC12" s="250" t="s">
        <v>443</v>
      </c>
      <c r="AD12" s="250" t="s">
        <v>443</v>
      </c>
      <c r="AE12" s="250"/>
      <c r="AF12" s="265"/>
      <c r="AG12" s="260"/>
      <c r="AH12" s="251"/>
      <c r="AI12" s="252"/>
      <c r="AJ12" s="273"/>
      <c r="AK12" s="251"/>
      <c r="AL12" s="248">
        <v>16394</v>
      </c>
      <c r="AM12" s="249"/>
      <c r="AN12" s="265"/>
      <c r="AO12" s="250" t="s">
        <v>443</v>
      </c>
      <c r="AP12" s="250" t="s">
        <v>443</v>
      </c>
      <c r="AQ12" s="252" t="s">
        <v>443</v>
      </c>
      <c r="AR12" s="250" t="s">
        <v>443</v>
      </c>
      <c r="AS12" s="250" t="s">
        <v>443</v>
      </c>
      <c r="AT12" s="251" t="s">
        <v>443</v>
      </c>
      <c r="AU12" s="314"/>
      <c r="AV12" s="250" t="s">
        <v>443</v>
      </c>
      <c r="AW12" s="250" t="s">
        <v>443</v>
      </c>
      <c r="AX12" s="252" t="s">
        <v>443</v>
      </c>
      <c r="AY12" s="250" t="s">
        <v>443</v>
      </c>
      <c r="AZ12" s="250" t="s">
        <v>443</v>
      </c>
      <c r="BA12" s="251">
        <v>16394</v>
      </c>
      <c r="BB12" s="314"/>
      <c r="BC12" s="250">
        <v>16394</v>
      </c>
      <c r="BD12" s="250">
        <v>16394</v>
      </c>
      <c r="BE12" s="252">
        <v>16394</v>
      </c>
      <c r="BF12" s="250" t="s">
        <v>443</v>
      </c>
      <c r="BG12" s="250" t="s">
        <v>443</v>
      </c>
      <c r="BH12" s="251" t="s">
        <v>443</v>
      </c>
      <c r="BI12" s="314"/>
      <c r="BJ12" s="250" t="s">
        <v>443</v>
      </c>
      <c r="BK12" s="250" t="s">
        <v>443</v>
      </c>
      <c r="BL12" s="252" t="s">
        <v>443</v>
      </c>
      <c r="BM12" s="250" t="s">
        <v>443</v>
      </c>
      <c r="BN12" s="250" t="s">
        <v>443</v>
      </c>
      <c r="BO12" s="325"/>
      <c r="BP12" s="330" t="s">
        <v>443</v>
      </c>
      <c r="BQ12" s="335"/>
      <c r="BR12" s="347" t="s">
        <v>443</v>
      </c>
      <c r="BS12" s="320" t="s">
        <v>443</v>
      </c>
      <c r="BT12" s="320" t="s">
        <v>443</v>
      </c>
      <c r="BU12" s="320" t="s">
        <v>443</v>
      </c>
      <c r="BV12" s="320" t="s">
        <v>443</v>
      </c>
      <c r="BW12" s="346" t="s">
        <v>443</v>
      </c>
      <c r="BX12" s="353"/>
      <c r="BY12" s="347" t="s">
        <v>443</v>
      </c>
      <c r="BZ12" s="320" t="s">
        <v>443</v>
      </c>
      <c r="CA12" s="320" t="s">
        <v>443</v>
      </c>
      <c r="CB12" s="320" t="s">
        <v>443</v>
      </c>
      <c r="CC12" s="320" t="s">
        <v>443</v>
      </c>
      <c r="CD12" s="346" t="s">
        <v>443</v>
      </c>
      <c r="CE12" s="353"/>
      <c r="CF12" s="347" t="s">
        <v>443</v>
      </c>
      <c r="CG12" s="333" t="s">
        <v>443</v>
      </c>
      <c r="CH12" s="333" t="s">
        <v>443</v>
      </c>
      <c r="CI12" s="333" t="s">
        <v>443</v>
      </c>
      <c r="CJ12" s="333">
        <v>17190</v>
      </c>
      <c r="CK12" s="346">
        <v>17190</v>
      </c>
      <c r="CL12" s="353"/>
      <c r="CM12" s="347">
        <v>17190</v>
      </c>
      <c r="CN12" s="320">
        <v>17190</v>
      </c>
      <c r="CO12" s="320">
        <v>17190</v>
      </c>
      <c r="CP12" s="320" t="s">
        <v>443</v>
      </c>
      <c r="CQ12" s="320" t="s">
        <v>443</v>
      </c>
      <c r="CR12" s="346" t="s">
        <v>443</v>
      </c>
      <c r="CS12" s="353"/>
      <c r="CT12" s="330" t="s">
        <v>443</v>
      </c>
      <c r="CU12" s="248">
        <v>16500</v>
      </c>
      <c r="CV12" s="333" t="s">
        <v>443</v>
      </c>
      <c r="CW12" s="320" t="s">
        <v>443</v>
      </c>
      <c r="CX12" s="320" t="s">
        <v>443</v>
      </c>
      <c r="CY12" s="320" t="s">
        <v>443</v>
      </c>
      <c r="CZ12" s="346" t="s">
        <v>443</v>
      </c>
      <c r="DA12" s="353" t="s">
        <v>443</v>
      </c>
      <c r="DB12" s="347" t="s">
        <v>443</v>
      </c>
      <c r="DC12" s="320" t="s">
        <v>443</v>
      </c>
      <c r="DD12" s="320" t="s">
        <v>443</v>
      </c>
      <c r="DE12" s="320" t="s">
        <v>443</v>
      </c>
      <c r="DF12" s="320" t="s">
        <v>443</v>
      </c>
      <c r="DG12" s="346" t="s">
        <v>443</v>
      </c>
      <c r="DH12" s="353" t="s">
        <v>443</v>
      </c>
      <c r="DI12" s="347" t="s">
        <v>443</v>
      </c>
      <c r="DJ12" s="320" t="s">
        <v>443</v>
      </c>
      <c r="DK12" s="320" t="s">
        <v>443</v>
      </c>
      <c r="DL12" s="320" t="s">
        <v>443</v>
      </c>
      <c r="DM12" s="320" t="s">
        <v>443</v>
      </c>
      <c r="DN12" s="320" t="s">
        <v>443</v>
      </c>
      <c r="DO12" s="358" t="s">
        <v>443</v>
      </c>
      <c r="DP12" s="347" t="s">
        <v>443</v>
      </c>
    </row>
    <row r="13" spans="1:120" s="9" customFormat="1" ht="57" customHeight="1" x14ac:dyDescent="0.35">
      <c r="A13" s="244"/>
      <c r="B13" s="245">
        <f t="shared" si="41"/>
        <v>5</v>
      </c>
      <c r="C13" s="246">
        <v>150000004</v>
      </c>
      <c r="D13" s="342" t="s">
        <v>252</v>
      </c>
      <c r="E13" s="247" t="s">
        <v>95</v>
      </c>
      <c r="F13" s="248"/>
      <c r="G13" s="262"/>
      <c r="H13" s="250" t="s">
        <v>443</v>
      </c>
      <c r="I13" s="250" t="s">
        <v>443</v>
      </c>
      <c r="J13" s="251" t="s">
        <v>443</v>
      </c>
      <c r="K13" s="314"/>
      <c r="L13" s="250" t="s">
        <v>443</v>
      </c>
      <c r="M13" s="250" t="s">
        <v>443</v>
      </c>
      <c r="N13" s="252" t="s">
        <v>443</v>
      </c>
      <c r="O13" s="250" t="s">
        <v>443</v>
      </c>
      <c r="P13" s="250" t="s">
        <v>443</v>
      </c>
      <c r="Q13" s="251" t="s">
        <v>443</v>
      </c>
      <c r="R13" s="314"/>
      <c r="S13" s="250" t="s">
        <v>443</v>
      </c>
      <c r="T13" s="250" t="s">
        <v>443</v>
      </c>
      <c r="U13" s="252" t="s">
        <v>443</v>
      </c>
      <c r="V13" s="250" t="s">
        <v>443</v>
      </c>
      <c r="W13" s="250" t="s">
        <v>443</v>
      </c>
      <c r="X13" s="251" t="s">
        <v>443</v>
      </c>
      <c r="Y13" s="314"/>
      <c r="Z13" s="250" t="s">
        <v>443</v>
      </c>
      <c r="AA13" s="250"/>
      <c r="AB13" s="252"/>
      <c r="AC13" s="250"/>
      <c r="AD13" s="250" t="s">
        <v>443</v>
      </c>
      <c r="AE13" s="250"/>
      <c r="AF13" s="265"/>
      <c r="AG13" s="260"/>
      <c r="AH13" s="251"/>
      <c r="AI13" s="252"/>
      <c r="AJ13" s="273"/>
      <c r="AK13" s="251"/>
      <c r="AL13" s="248"/>
      <c r="AM13" s="249"/>
      <c r="AN13" s="265"/>
      <c r="AO13" s="250" t="s">
        <v>443</v>
      </c>
      <c r="AP13" s="250" t="s">
        <v>443</v>
      </c>
      <c r="AQ13" s="252" t="s">
        <v>443</v>
      </c>
      <c r="AR13" s="250" t="s">
        <v>443</v>
      </c>
      <c r="AS13" s="250" t="s">
        <v>443</v>
      </c>
      <c r="AT13" s="251" t="s">
        <v>443</v>
      </c>
      <c r="AU13" s="314"/>
      <c r="AV13" s="250" t="s">
        <v>443</v>
      </c>
      <c r="AW13" s="250" t="s">
        <v>443</v>
      </c>
      <c r="AX13" s="252" t="s">
        <v>443</v>
      </c>
      <c r="AY13" s="250" t="s">
        <v>443</v>
      </c>
      <c r="AZ13" s="250" t="s">
        <v>443</v>
      </c>
      <c r="BA13" s="251" t="s">
        <v>443</v>
      </c>
      <c r="BB13" s="314"/>
      <c r="BC13" s="250" t="s">
        <v>443</v>
      </c>
      <c r="BD13" s="250" t="s">
        <v>443</v>
      </c>
      <c r="BE13" s="250" t="s">
        <v>443</v>
      </c>
      <c r="BF13" s="250" t="s">
        <v>443</v>
      </c>
      <c r="BG13" s="250" t="s">
        <v>443</v>
      </c>
      <c r="BH13" s="251" t="s">
        <v>443</v>
      </c>
      <c r="BI13" s="314"/>
      <c r="BJ13" s="250" t="s">
        <v>443</v>
      </c>
      <c r="BK13" s="250" t="s">
        <v>443</v>
      </c>
      <c r="BL13" s="252" t="s">
        <v>443</v>
      </c>
      <c r="BM13" s="250" t="s">
        <v>443</v>
      </c>
      <c r="BN13" s="250" t="s">
        <v>443</v>
      </c>
      <c r="BO13" s="325">
        <v>12300</v>
      </c>
      <c r="BP13" s="330" t="s">
        <v>443</v>
      </c>
      <c r="BQ13" s="335"/>
      <c r="BR13" s="347" t="s">
        <v>443</v>
      </c>
      <c r="BS13" s="320" t="s">
        <v>443</v>
      </c>
      <c r="BT13" s="320" t="s">
        <v>443</v>
      </c>
      <c r="BU13" s="320" t="s">
        <v>443</v>
      </c>
      <c r="BV13" s="320" t="s">
        <v>443</v>
      </c>
      <c r="BW13" s="346" t="s">
        <v>443</v>
      </c>
      <c r="BX13" s="353"/>
      <c r="BY13" s="347" t="s">
        <v>443</v>
      </c>
      <c r="BZ13" s="320" t="s">
        <v>443</v>
      </c>
      <c r="CA13" s="320" t="s">
        <v>443</v>
      </c>
      <c r="CB13" s="320" t="s">
        <v>443</v>
      </c>
      <c r="CC13" s="320" t="s">
        <v>443</v>
      </c>
      <c r="CD13" s="346" t="s">
        <v>443</v>
      </c>
      <c r="CE13" s="353"/>
      <c r="CF13" s="347" t="s">
        <v>443</v>
      </c>
      <c r="CG13" s="333" t="s">
        <v>443</v>
      </c>
      <c r="CH13" s="333" t="s">
        <v>443</v>
      </c>
      <c r="CI13" s="333" t="s">
        <v>443</v>
      </c>
      <c r="CJ13" s="333" t="s">
        <v>443</v>
      </c>
      <c r="CK13" s="346" t="s">
        <v>443</v>
      </c>
      <c r="CL13" s="353"/>
      <c r="CM13" s="347" t="s">
        <v>443</v>
      </c>
      <c r="CN13" s="320" t="s">
        <v>443</v>
      </c>
      <c r="CO13" s="320" t="s">
        <v>443</v>
      </c>
      <c r="CP13" s="320" t="s">
        <v>443</v>
      </c>
      <c r="CQ13" s="320" t="s">
        <v>443</v>
      </c>
      <c r="CR13" s="346" t="s">
        <v>443</v>
      </c>
      <c r="CS13" s="353"/>
      <c r="CT13" s="330" t="s">
        <v>443</v>
      </c>
      <c r="CU13" s="248">
        <v>12300</v>
      </c>
      <c r="CV13" s="333" t="s">
        <v>443</v>
      </c>
      <c r="CW13" s="320" t="s">
        <v>443</v>
      </c>
      <c r="CX13" s="320" t="s">
        <v>443</v>
      </c>
      <c r="CY13" s="320" t="s">
        <v>443</v>
      </c>
      <c r="CZ13" s="346" t="s">
        <v>443</v>
      </c>
      <c r="DA13" s="353" t="s">
        <v>443</v>
      </c>
      <c r="DB13" s="347" t="s">
        <v>443</v>
      </c>
      <c r="DC13" s="320" t="s">
        <v>443</v>
      </c>
      <c r="DD13" s="320" t="s">
        <v>443</v>
      </c>
      <c r="DE13" s="320" t="s">
        <v>443</v>
      </c>
      <c r="DF13" s="320" t="s">
        <v>443</v>
      </c>
      <c r="DG13" s="346" t="s">
        <v>443</v>
      </c>
      <c r="DH13" s="353" t="s">
        <v>443</v>
      </c>
      <c r="DI13" s="347" t="s">
        <v>443</v>
      </c>
      <c r="DJ13" s="320" t="s">
        <v>443</v>
      </c>
      <c r="DK13" s="320" t="s">
        <v>443</v>
      </c>
      <c r="DL13" s="320" t="s">
        <v>443</v>
      </c>
      <c r="DM13" s="320" t="s">
        <v>443</v>
      </c>
      <c r="DN13" s="320" t="s">
        <v>443</v>
      </c>
      <c r="DO13" s="358" t="s">
        <v>443</v>
      </c>
      <c r="DP13" s="347" t="s">
        <v>443</v>
      </c>
    </row>
    <row r="14" spans="1:120" s="9" customFormat="1" ht="57" customHeight="1" x14ac:dyDescent="0.35">
      <c r="A14" s="244"/>
      <c r="B14" s="245">
        <f t="shared" si="41"/>
        <v>6</v>
      </c>
      <c r="C14" s="246" t="s">
        <v>452</v>
      </c>
      <c r="D14" s="342" t="s">
        <v>454</v>
      </c>
      <c r="E14" s="247" t="s">
        <v>453</v>
      </c>
      <c r="F14" s="248"/>
      <c r="G14" s="262"/>
      <c r="H14" s="250" t="s">
        <v>443</v>
      </c>
      <c r="I14" s="250" t="s">
        <v>443</v>
      </c>
      <c r="J14" s="251" t="s">
        <v>443</v>
      </c>
      <c r="K14" s="314"/>
      <c r="L14" s="250" t="s">
        <v>443</v>
      </c>
      <c r="M14" s="250" t="s">
        <v>443</v>
      </c>
      <c r="N14" s="252" t="s">
        <v>443</v>
      </c>
      <c r="O14" s="250" t="s">
        <v>443</v>
      </c>
      <c r="P14" s="250" t="s">
        <v>443</v>
      </c>
      <c r="Q14" s="251" t="s">
        <v>443</v>
      </c>
      <c r="R14" s="314"/>
      <c r="S14" s="250" t="s">
        <v>443</v>
      </c>
      <c r="T14" s="250" t="s">
        <v>443</v>
      </c>
      <c r="U14" s="252" t="s">
        <v>443</v>
      </c>
      <c r="V14" s="250" t="s">
        <v>443</v>
      </c>
      <c r="W14" s="250" t="s">
        <v>443</v>
      </c>
      <c r="X14" s="251" t="s">
        <v>443</v>
      </c>
      <c r="Y14" s="314"/>
      <c r="Z14" s="250" t="s">
        <v>443</v>
      </c>
      <c r="AA14" s="250" t="s">
        <v>443</v>
      </c>
      <c r="AB14" s="252" t="s">
        <v>443</v>
      </c>
      <c r="AC14" s="250">
        <v>17030</v>
      </c>
      <c r="AD14" s="250" t="s">
        <v>443</v>
      </c>
      <c r="AE14" s="250"/>
      <c r="AF14" s="265"/>
      <c r="AG14" s="260"/>
      <c r="AH14" s="251"/>
      <c r="AI14" s="252"/>
      <c r="AJ14" s="273"/>
      <c r="AK14" s="251"/>
      <c r="AL14" s="248"/>
      <c r="AM14" s="249"/>
      <c r="AN14" s="265"/>
      <c r="AO14" s="250" t="s">
        <v>443</v>
      </c>
      <c r="AP14" s="250" t="s">
        <v>443</v>
      </c>
      <c r="AQ14" s="252" t="s">
        <v>443</v>
      </c>
      <c r="AR14" s="250">
        <v>17522</v>
      </c>
      <c r="AS14" s="250" t="s">
        <v>443</v>
      </c>
      <c r="AT14" s="251">
        <v>17522</v>
      </c>
      <c r="AU14" s="314"/>
      <c r="AV14" s="250" t="s">
        <v>443</v>
      </c>
      <c r="AW14" s="250">
        <v>17030</v>
      </c>
      <c r="AX14" s="252">
        <v>17236.561925279806</v>
      </c>
      <c r="AY14" s="250">
        <v>17030</v>
      </c>
      <c r="AZ14" s="250">
        <v>17308.226174366904</v>
      </c>
      <c r="BA14" s="251">
        <v>17162.251942469829</v>
      </c>
      <c r="BB14" s="314"/>
      <c r="BC14" s="250">
        <v>17216.20554649266</v>
      </c>
      <c r="BD14" s="250">
        <v>17030</v>
      </c>
      <c r="BE14" s="252">
        <v>17030</v>
      </c>
      <c r="BF14" s="250">
        <v>17230.532441802872</v>
      </c>
      <c r="BG14" s="250">
        <v>17030</v>
      </c>
      <c r="BH14" s="251">
        <v>17030</v>
      </c>
      <c r="BI14" s="314"/>
      <c r="BJ14" s="250">
        <v>17322.169651500484</v>
      </c>
      <c r="BK14" s="250">
        <v>17030</v>
      </c>
      <c r="BL14" s="252">
        <v>17151.322109787769</v>
      </c>
      <c r="BM14" s="250">
        <v>17030</v>
      </c>
      <c r="BN14" s="250">
        <v>17205.94544891001</v>
      </c>
      <c r="BO14" s="325">
        <v>17030</v>
      </c>
      <c r="BP14" s="330" t="s">
        <v>443</v>
      </c>
      <c r="BQ14" s="335"/>
      <c r="BR14" s="347">
        <v>17177.280495904361</v>
      </c>
      <c r="BS14" s="320">
        <v>17248.898138531596</v>
      </c>
      <c r="BT14" s="320">
        <v>17030</v>
      </c>
      <c r="BU14" s="320">
        <v>17030</v>
      </c>
      <c r="BV14" s="320">
        <v>17030</v>
      </c>
      <c r="BW14" s="346">
        <v>17030</v>
      </c>
      <c r="BX14" s="353"/>
      <c r="BY14" s="347">
        <v>17030</v>
      </c>
      <c r="BZ14" s="320">
        <v>17574.11521804814</v>
      </c>
      <c r="CA14" s="320">
        <v>17649.088422971741</v>
      </c>
      <c r="CB14" s="320">
        <v>17750</v>
      </c>
      <c r="CC14" s="320">
        <v>17429.314133510903</v>
      </c>
      <c r="CD14" s="346">
        <v>17750</v>
      </c>
      <c r="CE14" s="353"/>
      <c r="CF14" s="347">
        <v>17750</v>
      </c>
      <c r="CG14" s="333">
        <v>17750</v>
      </c>
      <c r="CH14" s="333">
        <v>17577.187472814268</v>
      </c>
      <c r="CI14" s="333">
        <v>17750</v>
      </c>
      <c r="CJ14" s="333">
        <v>17750</v>
      </c>
      <c r="CK14" s="346">
        <v>17750</v>
      </c>
      <c r="CL14" s="353"/>
      <c r="CM14" s="347">
        <v>17750</v>
      </c>
      <c r="CN14" s="320">
        <v>17750</v>
      </c>
      <c r="CO14" s="320">
        <v>17682.249974513201</v>
      </c>
      <c r="CP14" s="320">
        <v>17750</v>
      </c>
      <c r="CQ14" s="320">
        <v>17750</v>
      </c>
      <c r="CR14" s="346">
        <v>17750</v>
      </c>
      <c r="CS14" s="353"/>
      <c r="CT14" s="330">
        <v>17750</v>
      </c>
      <c r="CU14" s="248">
        <v>17030</v>
      </c>
      <c r="CV14" s="333" t="s">
        <v>443</v>
      </c>
      <c r="CW14" s="320">
        <v>17838.349479402445</v>
      </c>
      <c r="CX14" s="320">
        <v>17750</v>
      </c>
      <c r="CY14" s="320">
        <v>17829.135893260493</v>
      </c>
      <c r="CZ14" s="346">
        <v>18012.631759069132</v>
      </c>
      <c r="DA14" s="353" t="s">
        <v>443</v>
      </c>
      <c r="DB14" s="347" t="s">
        <v>443</v>
      </c>
      <c r="DC14" s="320">
        <v>18139.268292682926</v>
      </c>
      <c r="DD14" s="320">
        <v>18976.703476929804</v>
      </c>
      <c r="DE14" s="320">
        <v>18890</v>
      </c>
      <c r="DF14" s="320">
        <v>17931.481481481482</v>
      </c>
      <c r="DG14" s="346">
        <v>18890</v>
      </c>
      <c r="DH14" s="353" t="s">
        <v>443</v>
      </c>
      <c r="DI14" s="347" t="s">
        <v>443</v>
      </c>
      <c r="DJ14" s="320">
        <v>18890</v>
      </c>
      <c r="DK14" s="320">
        <v>18890</v>
      </c>
      <c r="DL14" s="320">
        <v>18890</v>
      </c>
      <c r="DM14" s="320">
        <v>18890</v>
      </c>
      <c r="DN14" s="320">
        <v>18929.362213673718</v>
      </c>
      <c r="DO14" s="358" t="s">
        <v>443</v>
      </c>
      <c r="DP14" s="347">
        <v>18890</v>
      </c>
    </row>
    <row r="15" spans="1:120" s="9" customFormat="1" ht="57" customHeight="1" x14ac:dyDescent="0.35">
      <c r="A15" s="244"/>
      <c r="B15" s="245">
        <f t="shared" si="41"/>
        <v>7</v>
      </c>
      <c r="C15" s="246" t="s">
        <v>455</v>
      </c>
      <c r="D15" s="342" t="s">
        <v>252</v>
      </c>
      <c r="E15" s="247" t="s">
        <v>456</v>
      </c>
      <c r="F15" s="248">
        <v>12300</v>
      </c>
      <c r="G15" s="262"/>
      <c r="H15" s="250" t="s">
        <v>443</v>
      </c>
      <c r="I15" s="250" t="s">
        <v>443</v>
      </c>
      <c r="J15" s="251" t="s">
        <v>443</v>
      </c>
      <c r="K15" s="314"/>
      <c r="L15" s="250" t="s">
        <v>443</v>
      </c>
      <c r="M15" s="250" t="s">
        <v>443</v>
      </c>
      <c r="N15" s="252" t="s">
        <v>443</v>
      </c>
      <c r="O15" s="250" t="s">
        <v>443</v>
      </c>
      <c r="P15" s="250" t="s">
        <v>443</v>
      </c>
      <c r="Q15" s="251" t="s">
        <v>443</v>
      </c>
      <c r="R15" s="314"/>
      <c r="S15" s="250" t="s">
        <v>443</v>
      </c>
      <c r="T15" s="250" t="s">
        <v>443</v>
      </c>
      <c r="U15" s="252" t="s">
        <v>443</v>
      </c>
      <c r="V15" s="250" t="s">
        <v>443</v>
      </c>
      <c r="W15" s="250" t="s">
        <v>443</v>
      </c>
      <c r="X15" s="251" t="s">
        <v>443</v>
      </c>
      <c r="Y15" s="314"/>
      <c r="Z15" s="250" t="s">
        <v>443</v>
      </c>
      <c r="AA15" s="250" t="s">
        <v>443</v>
      </c>
      <c r="AB15" s="252" t="s">
        <v>443</v>
      </c>
      <c r="AC15" s="250" t="s">
        <v>443</v>
      </c>
      <c r="AD15" s="250">
        <v>12300</v>
      </c>
      <c r="AE15" s="250"/>
      <c r="AF15" s="265"/>
      <c r="AG15" s="260"/>
      <c r="AH15" s="251"/>
      <c r="AI15" s="252"/>
      <c r="AJ15" s="273"/>
      <c r="AK15" s="251"/>
      <c r="AL15" s="248">
        <v>12300</v>
      </c>
      <c r="AM15" s="249"/>
      <c r="AN15" s="265"/>
      <c r="AO15" s="250" t="s">
        <v>443</v>
      </c>
      <c r="AP15" s="250" t="s">
        <v>443</v>
      </c>
      <c r="AQ15" s="252" t="s">
        <v>443</v>
      </c>
      <c r="AR15" s="250" t="s">
        <v>443</v>
      </c>
      <c r="AS15" s="250" t="s">
        <v>443</v>
      </c>
      <c r="AT15" s="251" t="s">
        <v>443</v>
      </c>
      <c r="AU15" s="314"/>
      <c r="AV15" s="250" t="s">
        <v>443</v>
      </c>
      <c r="AW15" s="250" t="s">
        <v>443</v>
      </c>
      <c r="AX15" s="252" t="s">
        <v>443</v>
      </c>
      <c r="AY15" s="250" t="s">
        <v>443</v>
      </c>
      <c r="AZ15" s="250" t="s">
        <v>443</v>
      </c>
      <c r="BA15" s="251" t="s">
        <v>443</v>
      </c>
      <c r="BB15" s="314"/>
      <c r="BC15" s="250" t="s">
        <v>443</v>
      </c>
      <c r="BD15" s="250">
        <v>16394</v>
      </c>
      <c r="BE15" s="250" t="s">
        <v>443</v>
      </c>
      <c r="BF15" s="250" t="s">
        <v>443</v>
      </c>
      <c r="BG15" s="250" t="s">
        <v>443</v>
      </c>
      <c r="BH15" s="251" t="s">
        <v>443</v>
      </c>
      <c r="BI15" s="314"/>
      <c r="BJ15" s="250" t="s">
        <v>443</v>
      </c>
      <c r="BK15" s="250" t="s">
        <v>443</v>
      </c>
      <c r="BL15" s="252" t="s">
        <v>443</v>
      </c>
      <c r="BM15" s="250" t="s">
        <v>443</v>
      </c>
      <c r="BN15" s="250" t="s">
        <v>443</v>
      </c>
      <c r="BO15" s="325">
        <v>12300</v>
      </c>
      <c r="BP15" s="330" t="s">
        <v>443</v>
      </c>
      <c r="BQ15" s="335"/>
      <c r="BR15" s="347" t="s">
        <v>443</v>
      </c>
      <c r="BS15" s="320" t="s">
        <v>443</v>
      </c>
      <c r="BT15" s="320" t="s">
        <v>443</v>
      </c>
      <c r="BU15" s="320" t="s">
        <v>443</v>
      </c>
      <c r="BV15" s="320" t="s">
        <v>443</v>
      </c>
      <c r="BW15" s="346" t="s">
        <v>443</v>
      </c>
      <c r="BX15" s="353"/>
      <c r="BY15" s="347" t="s">
        <v>443</v>
      </c>
      <c r="BZ15" s="320" t="s">
        <v>443</v>
      </c>
      <c r="CA15" s="320" t="s">
        <v>443</v>
      </c>
      <c r="CB15" s="320" t="s">
        <v>443</v>
      </c>
      <c r="CC15" s="320" t="s">
        <v>443</v>
      </c>
      <c r="CD15" s="346" t="s">
        <v>443</v>
      </c>
      <c r="CE15" s="353"/>
      <c r="CF15" s="347" t="s">
        <v>443</v>
      </c>
      <c r="CG15" s="333" t="s">
        <v>443</v>
      </c>
      <c r="CH15" s="333" t="s">
        <v>443</v>
      </c>
      <c r="CI15" s="333" t="s">
        <v>443</v>
      </c>
      <c r="CJ15" s="333" t="s">
        <v>443</v>
      </c>
      <c r="CK15" s="346" t="s">
        <v>443</v>
      </c>
      <c r="CL15" s="353"/>
      <c r="CM15" s="347" t="s">
        <v>443</v>
      </c>
      <c r="CN15" s="320" t="s">
        <v>443</v>
      </c>
      <c r="CO15" s="320" t="s">
        <v>443</v>
      </c>
      <c r="CP15" s="320" t="s">
        <v>443</v>
      </c>
      <c r="CQ15" s="320" t="s">
        <v>443</v>
      </c>
      <c r="CR15" s="346" t="s">
        <v>443</v>
      </c>
      <c r="CS15" s="353"/>
      <c r="CT15" s="330" t="s">
        <v>443</v>
      </c>
      <c r="CU15" s="248">
        <v>12300</v>
      </c>
      <c r="CV15" s="333" t="s">
        <v>443</v>
      </c>
      <c r="CW15" s="320" t="s">
        <v>443</v>
      </c>
      <c r="CX15" s="320" t="s">
        <v>443</v>
      </c>
      <c r="CY15" s="320" t="s">
        <v>443</v>
      </c>
      <c r="CZ15" s="346" t="s">
        <v>443</v>
      </c>
      <c r="DA15" s="353" t="s">
        <v>443</v>
      </c>
      <c r="DB15" s="347" t="s">
        <v>443</v>
      </c>
      <c r="DC15" s="320" t="s">
        <v>443</v>
      </c>
      <c r="DD15" s="320" t="s">
        <v>443</v>
      </c>
      <c r="DE15" s="320" t="s">
        <v>443</v>
      </c>
      <c r="DF15" s="320" t="s">
        <v>443</v>
      </c>
      <c r="DG15" s="346" t="s">
        <v>443</v>
      </c>
      <c r="DH15" s="353" t="s">
        <v>443</v>
      </c>
      <c r="DI15" s="347" t="s">
        <v>443</v>
      </c>
      <c r="DJ15" s="320" t="s">
        <v>443</v>
      </c>
      <c r="DK15" s="320" t="s">
        <v>443</v>
      </c>
      <c r="DL15" s="320" t="s">
        <v>443</v>
      </c>
      <c r="DM15" s="320" t="s">
        <v>443</v>
      </c>
      <c r="DN15" s="320" t="s">
        <v>443</v>
      </c>
      <c r="DO15" s="358" t="s">
        <v>443</v>
      </c>
      <c r="DP15" s="347" t="s">
        <v>443</v>
      </c>
    </row>
    <row r="16" spans="1:120" s="9" customFormat="1" ht="57" customHeight="1" x14ac:dyDescent="0.35">
      <c r="A16" s="244"/>
      <c r="B16" s="245">
        <f t="shared" si="41"/>
        <v>8</v>
      </c>
      <c r="C16" s="246" t="s">
        <v>260</v>
      </c>
      <c r="D16" s="342" t="s">
        <v>253</v>
      </c>
      <c r="E16" s="247" t="s">
        <v>471</v>
      </c>
      <c r="F16" s="248">
        <v>12300</v>
      </c>
      <c r="G16" s="262"/>
      <c r="H16" s="250" t="s">
        <v>443</v>
      </c>
      <c r="I16" s="250" t="s">
        <v>443</v>
      </c>
      <c r="J16" s="251" t="s">
        <v>443</v>
      </c>
      <c r="K16" s="314" t="s">
        <v>443</v>
      </c>
      <c r="L16" s="250" t="s">
        <v>443</v>
      </c>
      <c r="M16" s="250" t="s">
        <v>443</v>
      </c>
      <c r="N16" s="252" t="s">
        <v>443</v>
      </c>
      <c r="O16" s="250" t="s">
        <v>443</v>
      </c>
      <c r="P16" s="250" t="s">
        <v>443</v>
      </c>
      <c r="Q16" s="251" t="s">
        <v>443</v>
      </c>
      <c r="R16" s="314" t="s">
        <v>443</v>
      </c>
      <c r="S16" s="260" t="s">
        <v>443</v>
      </c>
      <c r="T16" s="250" t="s">
        <v>443</v>
      </c>
      <c r="U16" s="252" t="s">
        <v>443</v>
      </c>
      <c r="V16" s="250" t="s">
        <v>443</v>
      </c>
      <c r="W16" s="250" t="s">
        <v>443</v>
      </c>
      <c r="X16" s="251" t="s">
        <v>443</v>
      </c>
      <c r="Y16" s="314" t="s">
        <v>443</v>
      </c>
      <c r="Z16" s="260" t="s">
        <v>443</v>
      </c>
      <c r="AA16" s="250" t="s">
        <v>443</v>
      </c>
      <c r="AB16" s="252" t="s">
        <v>443</v>
      </c>
      <c r="AC16" s="250" t="s">
        <v>443</v>
      </c>
      <c r="AD16" s="250" t="s">
        <v>443</v>
      </c>
      <c r="AE16" s="250"/>
      <c r="AF16" s="265"/>
      <c r="AG16" s="260"/>
      <c r="AH16" s="251"/>
      <c r="AI16" s="252"/>
      <c r="AJ16" s="273"/>
      <c r="AK16" s="251"/>
      <c r="AL16" s="248">
        <v>12300</v>
      </c>
      <c r="AM16" s="249"/>
      <c r="AN16" s="265"/>
      <c r="AO16" s="250" t="s">
        <v>443</v>
      </c>
      <c r="AP16" s="250" t="s">
        <v>443</v>
      </c>
      <c r="AQ16" s="252" t="s">
        <v>443</v>
      </c>
      <c r="AR16" s="250" t="s">
        <v>443</v>
      </c>
      <c r="AS16" s="250" t="s">
        <v>443</v>
      </c>
      <c r="AT16" s="251" t="s">
        <v>443</v>
      </c>
      <c r="AU16" s="314"/>
      <c r="AV16" s="250" t="s">
        <v>443</v>
      </c>
      <c r="AW16" s="250" t="s">
        <v>443</v>
      </c>
      <c r="AX16" s="252" t="s">
        <v>443</v>
      </c>
      <c r="AY16" s="250" t="s">
        <v>443</v>
      </c>
      <c r="AZ16" s="250" t="s">
        <v>443</v>
      </c>
      <c r="BA16" s="251" t="s">
        <v>443</v>
      </c>
      <c r="BB16" s="314"/>
      <c r="BC16" s="250" t="s">
        <v>443</v>
      </c>
      <c r="BD16" s="250" t="s">
        <v>443</v>
      </c>
      <c r="BE16" s="250" t="s">
        <v>443</v>
      </c>
      <c r="BF16" s="250" t="s">
        <v>443</v>
      </c>
      <c r="BG16" s="250" t="s">
        <v>443</v>
      </c>
      <c r="BH16" s="251">
        <v>17060.842696629214</v>
      </c>
      <c r="BI16" s="314"/>
      <c r="BJ16" s="250" t="s">
        <v>443</v>
      </c>
      <c r="BK16" s="250" t="s">
        <v>443</v>
      </c>
      <c r="BL16" s="252">
        <v>12300</v>
      </c>
      <c r="BM16" s="250" t="s">
        <v>443</v>
      </c>
      <c r="BN16" s="250" t="s">
        <v>443</v>
      </c>
      <c r="BO16" s="325">
        <v>12300</v>
      </c>
      <c r="BP16" s="330" t="s">
        <v>443</v>
      </c>
      <c r="BQ16" s="335"/>
      <c r="BR16" s="347" t="s">
        <v>443</v>
      </c>
      <c r="BS16" s="320" t="s">
        <v>443</v>
      </c>
      <c r="BT16" s="320" t="s">
        <v>443</v>
      </c>
      <c r="BU16" s="320" t="s">
        <v>443</v>
      </c>
      <c r="BV16" s="320" t="s">
        <v>443</v>
      </c>
      <c r="BW16" s="346" t="s">
        <v>443</v>
      </c>
      <c r="BX16" s="353"/>
      <c r="BY16" s="347" t="s">
        <v>443</v>
      </c>
      <c r="BZ16" s="320" t="s">
        <v>443</v>
      </c>
      <c r="CA16" s="320" t="s">
        <v>443</v>
      </c>
      <c r="CB16" s="320" t="s">
        <v>443</v>
      </c>
      <c r="CC16" s="320" t="s">
        <v>443</v>
      </c>
      <c r="CD16" s="346" t="s">
        <v>443</v>
      </c>
      <c r="CE16" s="353"/>
      <c r="CF16" s="347" t="s">
        <v>443</v>
      </c>
      <c r="CG16" s="333" t="s">
        <v>443</v>
      </c>
      <c r="CH16" s="333" t="s">
        <v>443</v>
      </c>
      <c r="CI16" s="333" t="s">
        <v>443</v>
      </c>
      <c r="CJ16" s="333" t="s">
        <v>443</v>
      </c>
      <c r="CK16" s="346" t="s">
        <v>443</v>
      </c>
      <c r="CL16" s="353"/>
      <c r="CM16" s="347" t="s">
        <v>443</v>
      </c>
      <c r="CN16" s="320" t="s">
        <v>443</v>
      </c>
      <c r="CO16" s="320" t="s">
        <v>443</v>
      </c>
      <c r="CP16" s="320" t="s">
        <v>443</v>
      </c>
      <c r="CQ16" s="320">
        <v>12300</v>
      </c>
      <c r="CR16" s="346" t="s">
        <v>443</v>
      </c>
      <c r="CS16" s="353"/>
      <c r="CT16" s="330" t="s">
        <v>443</v>
      </c>
      <c r="CU16" s="248">
        <v>12300</v>
      </c>
      <c r="CV16" s="333" t="s">
        <v>443</v>
      </c>
      <c r="CW16" s="320" t="s">
        <v>443</v>
      </c>
      <c r="CX16" s="320" t="s">
        <v>443</v>
      </c>
      <c r="CY16" s="320" t="s">
        <v>443</v>
      </c>
      <c r="CZ16" s="346" t="s">
        <v>443</v>
      </c>
      <c r="DA16" s="353" t="s">
        <v>443</v>
      </c>
      <c r="DB16" s="347" t="s">
        <v>443</v>
      </c>
      <c r="DC16" s="320" t="s">
        <v>443</v>
      </c>
      <c r="DD16" s="320" t="s">
        <v>443</v>
      </c>
      <c r="DE16" s="320" t="s">
        <v>443</v>
      </c>
      <c r="DF16" s="320" t="s">
        <v>443</v>
      </c>
      <c r="DG16" s="346" t="s">
        <v>443</v>
      </c>
      <c r="DH16" s="353" t="s">
        <v>443</v>
      </c>
      <c r="DI16" s="347" t="s">
        <v>443</v>
      </c>
      <c r="DJ16" s="320" t="s">
        <v>443</v>
      </c>
      <c r="DK16" s="320" t="s">
        <v>443</v>
      </c>
      <c r="DL16" s="320" t="s">
        <v>443</v>
      </c>
      <c r="DM16" s="320" t="s">
        <v>443</v>
      </c>
      <c r="DN16" s="320" t="s">
        <v>443</v>
      </c>
      <c r="DO16" s="358" t="s">
        <v>443</v>
      </c>
      <c r="DP16" s="347" t="s">
        <v>443</v>
      </c>
    </row>
    <row r="17" spans="1:120" s="9" customFormat="1" ht="57" customHeight="1" x14ac:dyDescent="0.35">
      <c r="A17" s="244"/>
      <c r="B17" s="245">
        <f t="shared" si="41"/>
        <v>9</v>
      </c>
      <c r="C17" s="246" t="s">
        <v>260</v>
      </c>
      <c r="D17" s="342" t="s">
        <v>253</v>
      </c>
      <c r="E17" s="247" t="s">
        <v>463</v>
      </c>
      <c r="F17" s="248">
        <v>14000</v>
      </c>
      <c r="G17" s="262"/>
      <c r="H17" s="250" t="s">
        <v>443</v>
      </c>
      <c r="I17" s="250" t="s">
        <v>443</v>
      </c>
      <c r="J17" s="251" t="s">
        <v>443</v>
      </c>
      <c r="K17" s="314"/>
      <c r="L17" s="250" t="s">
        <v>443</v>
      </c>
      <c r="M17" s="250">
        <v>14300</v>
      </c>
      <c r="N17" s="252" t="s">
        <v>443</v>
      </c>
      <c r="O17" s="250">
        <v>14300</v>
      </c>
      <c r="P17" s="250">
        <v>14300</v>
      </c>
      <c r="Q17" s="251" t="s">
        <v>443</v>
      </c>
      <c r="R17" s="314"/>
      <c r="S17" s="260">
        <v>14300</v>
      </c>
      <c r="T17" s="250" t="s">
        <v>443</v>
      </c>
      <c r="U17" s="252" t="s">
        <v>443</v>
      </c>
      <c r="V17" s="250">
        <v>17030</v>
      </c>
      <c r="W17" s="250" t="s">
        <v>443</v>
      </c>
      <c r="X17" s="251" t="s">
        <v>443</v>
      </c>
      <c r="Y17" s="314"/>
      <c r="Z17" s="260">
        <v>14300</v>
      </c>
      <c r="AA17" s="250">
        <v>16914.36329588015</v>
      </c>
      <c r="AB17" s="252">
        <v>15765.842588121681</v>
      </c>
      <c r="AC17" s="250">
        <v>17030</v>
      </c>
      <c r="AD17" s="250">
        <v>17522</v>
      </c>
      <c r="AE17" s="250"/>
      <c r="AF17" s="265"/>
      <c r="AG17" s="260"/>
      <c r="AH17" s="251"/>
      <c r="AI17" s="252"/>
      <c r="AJ17" s="273"/>
      <c r="AK17" s="251"/>
      <c r="AL17" s="248">
        <f>(17522+17030)/2</f>
        <v>17276</v>
      </c>
      <c r="AM17" s="249"/>
      <c r="AN17" s="265"/>
      <c r="AO17" s="250" t="s">
        <v>443</v>
      </c>
      <c r="AP17" s="250">
        <v>17030</v>
      </c>
      <c r="AQ17" s="252">
        <v>17030</v>
      </c>
      <c r="AR17" s="250">
        <v>17030</v>
      </c>
      <c r="AS17" s="250">
        <v>17030</v>
      </c>
      <c r="AT17" s="251">
        <v>17290.86059479554</v>
      </c>
      <c r="AU17" s="314"/>
      <c r="AV17" s="250">
        <v>17030</v>
      </c>
      <c r="AW17" s="250" t="s">
        <v>443</v>
      </c>
      <c r="AX17" s="252">
        <v>17030</v>
      </c>
      <c r="AY17" s="250">
        <v>17030</v>
      </c>
      <c r="AZ17" s="250">
        <v>17030</v>
      </c>
      <c r="BA17" s="251">
        <v>17030</v>
      </c>
      <c r="BB17" s="314"/>
      <c r="BC17" s="250">
        <v>17522</v>
      </c>
      <c r="BD17" s="250">
        <v>17030</v>
      </c>
      <c r="BE17" s="250" t="s">
        <v>443</v>
      </c>
      <c r="BF17" s="250">
        <v>17060.678954325158</v>
      </c>
      <c r="BG17" s="250" t="s">
        <v>443</v>
      </c>
      <c r="BH17" s="251" t="s">
        <v>443</v>
      </c>
      <c r="BI17" s="314"/>
      <c r="BJ17" s="250" t="s">
        <v>443</v>
      </c>
      <c r="BK17" s="250" t="s">
        <v>443</v>
      </c>
      <c r="BL17" s="252">
        <v>17030</v>
      </c>
      <c r="BM17" s="250">
        <v>16832.084210526315</v>
      </c>
      <c r="BN17" s="250" t="s">
        <v>443</v>
      </c>
      <c r="BO17" s="325">
        <f>(17750+17250+19300+18800)/4</f>
        <v>18275</v>
      </c>
      <c r="BP17" s="330" t="s">
        <v>443</v>
      </c>
      <c r="BQ17" s="335"/>
      <c r="BR17" s="347">
        <v>17030</v>
      </c>
      <c r="BS17" s="320">
        <v>17522</v>
      </c>
      <c r="BT17" s="320">
        <v>17030</v>
      </c>
      <c r="BU17" s="320" t="s">
        <v>443</v>
      </c>
      <c r="BV17" s="320">
        <v>17030</v>
      </c>
      <c r="BW17" s="346">
        <v>17030</v>
      </c>
      <c r="BX17" s="353"/>
      <c r="BY17" s="347" t="s">
        <v>443</v>
      </c>
      <c r="BZ17" s="320">
        <v>17118.86164043082</v>
      </c>
      <c r="CA17" s="320">
        <v>17030</v>
      </c>
      <c r="CB17" s="320">
        <v>13500</v>
      </c>
      <c r="CC17" s="320">
        <v>17030</v>
      </c>
      <c r="CD17" s="346">
        <v>17030</v>
      </c>
      <c r="CE17" s="353"/>
      <c r="CF17" s="347" t="s">
        <v>443</v>
      </c>
      <c r="CG17" s="333">
        <v>17750</v>
      </c>
      <c r="CH17" s="333">
        <v>17750</v>
      </c>
      <c r="CI17" s="333">
        <v>18000.041065482797</v>
      </c>
      <c r="CJ17" s="333">
        <v>17750</v>
      </c>
      <c r="CK17" s="346">
        <v>17750</v>
      </c>
      <c r="CL17" s="353"/>
      <c r="CM17" s="347" t="s">
        <v>443</v>
      </c>
      <c r="CN17" s="320">
        <v>17217.189908899789</v>
      </c>
      <c r="CO17" s="320" t="s">
        <v>443</v>
      </c>
      <c r="CP17" s="320">
        <v>17750</v>
      </c>
      <c r="CQ17" s="320">
        <v>17750</v>
      </c>
      <c r="CR17" s="346">
        <v>17750</v>
      </c>
      <c r="CS17" s="353"/>
      <c r="CT17" s="330">
        <v>17748.866933689365</v>
      </c>
      <c r="CU17" s="248">
        <f>(17750+17250+19300+18800)/4</f>
        <v>18275</v>
      </c>
      <c r="CV17" s="333" t="s">
        <v>443</v>
      </c>
      <c r="CW17" s="320">
        <v>17750</v>
      </c>
      <c r="CX17" s="320" t="s">
        <v>443</v>
      </c>
      <c r="CY17" s="320">
        <v>17750</v>
      </c>
      <c r="CZ17" s="346">
        <v>17750</v>
      </c>
      <c r="DA17" s="353" t="s">
        <v>443</v>
      </c>
      <c r="DB17" s="347" t="s">
        <v>443</v>
      </c>
      <c r="DC17" s="320">
        <v>18361.66833566994</v>
      </c>
      <c r="DD17" s="320" t="s">
        <v>443</v>
      </c>
      <c r="DE17" s="320">
        <v>17750</v>
      </c>
      <c r="DF17" s="320" t="s">
        <v>443</v>
      </c>
      <c r="DG17" s="346">
        <v>18890</v>
      </c>
      <c r="DH17" s="353" t="s">
        <v>443</v>
      </c>
      <c r="DI17" s="347" t="s">
        <v>443</v>
      </c>
      <c r="DJ17" s="320">
        <v>17750</v>
      </c>
      <c r="DK17" s="320">
        <v>18731.787220240025</v>
      </c>
      <c r="DL17" s="320">
        <v>18388.587992785364</v>
      </c>
      <c r="DM17" s="320">
        <v>17750</v>
      </c>
      <c r="DN17" s="320">
        <v>17750</v>
      </c>
      <c r="DO17" s="358" t="s">
        <v>443</v>
      </c>
      <c r="DP17" s="347">
        <v>18103.722188815394</v>
      </c>
    </row>
    <row r="18" spans="1:120" s="9" customFormat="1" ht="57" customHeight="1" x14ac:dyDescent="0.35">
      <c r="A18" s="244"/>
      <c r="B18" s="245">
        <f t="shared" si="41"/>
        <v>10</v>
      </c>
      <c r="C18" s="246">
        <v>150000005</v>
      </c>
      <c r="D18" s="342" t="s">
        <v>8</v>
      </c>
      <c r="E18" s="247" t="s">
        <v>9</v>
      </c>
      <c r="F18" s="248">
        <v>16800</v>
      </c>
      <c r="G18" s="262"/>
      <c r="H18" s="250" t="s">
        <v>443</v>
      </c>
      <c r="I18" s="250" t="s">
        <v>443</v>
      </c>
      <c r="J18" s="251" t="s">
        <v>443</v>
      </c>
      <c r="K18" s="314"/>
      <c r="L18" s="250" t="s">
        <v>443</v>
      </c>
      <c r="M18" s="250" t="s">
        <v>443</v>
      </c>
      <c r="N18" s="252" t="s">
        <v>443</v>
      </c>
      <c r="O18" s="250" t="s">
        <v>443</v>
      </c>
      <c r="P18" s="250" t="s">
        <v>443</v>
      </c>
      <c r="Q18" s="251" t="s">
        <v>443</v>
      </c>
      <c r="R18" s="314"/>
      <c r="S18" s="250" t="s">
        <v>443</v>
      </c>
      <c r="T18" s="250" t="s">
        <v>443</v>
      </c>
      <c r="U18" s="252" t="s">
        <v>443</v>
      </c>
      <c r="V18" s="250" t="s">
        <v>443</v>
      </c>
      <c r="W18" s="250" t="s">
        <v>443</v>
      </c>
      <c r="X18" s="251" t="s">
        <v>443</v>
      </c>
      <c r="Y18" s="314"/>
      <c r="Z18" s="250" t="s">
        <v>443</v>
      </c>
      <c r="AA18" s="250" t="s">
        <v>443</v>
      </c>
      <c r="AB18" s="252" t="s">
        <v>443</v>
      </c>
      <c r="AC18" s="250" t="s">
        <v>443</v>
      </c>
      <c r="AD18" s="250" t="s">
        <v>443</v>
      </c>
      <c r="AE18" s="250"/>
      <c r="AF18" s="265"/>
      <c r="AG18" s="260"/>
      <c r="AH18" s="251"/>
      <c r="AI18" s="252"/>
      <c r="AJ18" s="273"/>
      <c r="AK18" s="251"/>
      <c r="AL18" s="248">
        <v>16800</v>
      </c>
      <c r="AM18" s="249"/>
      <c r="AN18" s="265"/>
      <c r="AO18" s="250" t="s">
        <v>443</v>
      </c>
      <c r="AP18" s="250" t="s">
        <v>443</v>
      </c>
      <c r="AQ18" s="252" t="s">
        <v>443</v>
      </c>
      <c r="AR18" s="250">
        <v>17030</v>
      </c>
      <c r="AS18" s="250" t="s">
        <v>443</v>
      </c>
      <c r="AT18" s="251">
        <v>17030</v>
      </c>
      <c r="AU18" s="314"/>
      <c r="AV18" s="250" t="s">
        <v>443</v>
      </c>
      <c r="AW18" s="250" t="s">
        <v>443</v>
      </c>
      <c r="AX18" s="252">
        <v>17030</v>
      </c>
      <c r="AY18" s="250">
        <v>17030</v>
      </c>
      <c r="AZ18" s="250" t="s">
        <v>443</v>
      </c>
      <c r="BA18" s="251" t="s">
        <v>443</v>
      </c>
      <c r="BB18" s="314"/>
      <c r="BC18" s="250" t="s">
        <v>443</v>
      </c>
      <c r="BD18" s="250" t="s">
        <v>443</v>
      </c>
      <c r="BE18" s="250" t="s">
        <v>443</v>
      </c>
      <c r="BF18" s="250" t="s">
        <v>443</v>
      </c>
      <c r="BG18" s="250" t="s">
        <v>443</v>
      </c>
      <c r="BH18" s="251" t="s">
        <v>443</v>
      </c>
      <c r="BI18" s="314"/>
      <c r="BJ18" s="250" t="s">
        <v>443</v>
      </c>
      <c r="BK18" s="250" t="s">
        <v>443</v>
      </c>
      <c r="BL18" s="252" t="s">
        <v>443</v>
      </c>
      <c r="BM18" s="250" t="s">
        <v>443</v>
      </c>
      <c r="BN18" s="250">
        <v>16600</v>
      </c>
      <c r="BO18" s="325">
        <v>17200</v>
      </c>
      <c r="BP18" s="330" t="s">
        <v>443</v>
      </c>
      <c r="BQ18" s="335"/>
      <c r="BR18" s="347" t="s">
        <v>443</v>
      </c>
      <c r="BS18" s="320" t="s">
        <v>443</v>
      </c>
      <c r="BT18" s="320" t="s">
        <v>443</v>
      </c>
      <c r="BU18" s="320" t="s">
        <v>443</v>
      </c>
      <c r="BV18" s="320" t="s">
        <v>443</v>
      </c>
      <c r="BW18" s="346" t="s">
        <v>443</v>
      </c>
      <c r="BX18" s="353"/>
      <c r="BY18" s="347" t="s">
        <v>443</v>
      </c>
      <c r="BZ18" s="320" t="s">
        <v>443</v>
      </c>
      <c r="CA18" s="320" t="s">
        <v>443</v>
      </c>
      <c r="CB18" s="320" t="s">
        <v>443</v>
      </c>
      <c r="CC18" s="320" t="s">
        <v>443</v>
      </c>
      <c r="CD18" s="346" t="s">
        <v>443</v>
      </c>
      <c r="CE18" s="353"/>
      <c r="CF18" s="347" t="s">
        <v>443</v>
      </c>
      <c r="CG18" s="333" t="s">
        <v>443</v>
      </c>
      <c r="CH18" s="333" t="s">
        <v>443</v>
      </c>
      <c r="CI18" s="333" t="s">
        <v>443</v>
      </c>
      <c r="CJ18" s="333" t="s">
        <v>443</v>
      </c>
      <c r="CK18" s="346" t="s">
        <v>443</v>
      </c>
      <c r="CL18" s="353"/>
      <c r="CM18" s="347" t="s">
        <v>443</v>
      </c>
      <c r="CN18" s="320" t="s">
        <v>443</v>
      </c>
      <c r="CO18" s="320" t="s">
        <v>443</v>
      </c>
      <c r="CP18" s="320" t="s">
        <v>443</v>
      </c>
      <c r="CQ18" s="320" t="s">
        <v>443</v>
      </c>
      <c r="CR18" s="346" t="s">
        <v>443</v>
      </c>
      <c r="CS18" s="353"/>
      <c r="CT18" s="330" t="s">
        <v>443</v>
      </c>
      <c r="CU18" s="248">
        <v>18000</v>
      </c>
      <c r="CV18" s="333" t="s">
        <v>443</v>
      </c>
      <c r="CW18" s="320" t="s">
        <v>443</v>
      </c>
      <c r="CX18" s="320" t="s">
        <v>443</v>
      </c>
      <c r="CY18" s="320" t="s">
        <v>443</v>
      </c>
      <c r="CZ18" s="346" t="s">
        <v>443</v>
      </c>
      <c r="DA18" s="353" t="s">
        <v>443</v>
      </c>
      <c r="DB18" s="347" t="s">
        <v>443</v>
      </c>
      <c r="DC18" s="320" t="s">
        <v>443</v>
      </c>
      <c r="DD18" s="320" t="s">
        <v>443</v>
      </c>
      <c r="DE18" s="320" t="s">
        <v>443</v>
      </c>
      <c r="DF18" s="320" t="s">
        <v>443</v>
      </c>
      <c r="DG18" s="346" t="s">
        <v>443</v>
      </c>
      <c r="DH18" s="353" t="s">
        <v>443</v>
      </c>
      <c r="DI18" s="347" t="s">
        <v>443</v>
      </c>
      <c r="DJ18" s="320" t="s">
        <v>443</v>
      </c>
      <c r="DK18" s="320" t="s">
        <v>443</v>
      </c>
      <c r="DL18" s="320" t="s">
        <v>443</v>
      </c>
      <c r="DM18" s="320" t="s">
        <v>443</v>
      </c>
      <c r="DN18" s="320" t="s">
        <v>443</v>
      </c>
      <c r="DO18" s="358" t="s">
        <v>443</v>
      </c>
      <c r="DP18" s="347" t="s">
        <v>443</v>
      </c>
    </row>
    <row r="19" spans="1:120" s="9" customFormat="1" ht="57" customHeight="1" x14ac:dyDescent="0.35">
      <c r="A19" s="244"/>
      <c r="B19" s="245">
        <f t="shared" si="41"/>
        <v>11</v>
      </c>
      <c r="C19" s="246">
        <v>150000014</v>
      </c>
      <c r="D19" s="342" t="s">
        <v>215</v>
      </c>
      <c r="E19" s="247" t="s">
        <v>464</v>
      </c>
      <c r="F19" s="248">
        <v>12300</v>
      </c>
      <c r="G19" s="262"/>
      <c r="H19" s="250" t="s">
        <v>443</v>
      </c>
      <c r="I19" s="250" t="s">
        <v>443</v>
      </c>
      <c r="J19" s="251" t="s">
        <v>443</v>
      </c>
      <c r="K19" s="314" t="s">
        <v>443</v>
      </c>
      <c r="L19" s="250" t="s">
        <v>443</v>
      </c>
      <c r="M19" s="250" t="s">
        <v>443</v>
      </c>
      <c r="N19" s="252" t="s">
        <v>443</v>
      </c>
      <c r="O19" s="250" t="s">
        <v>443</v>
      </c>
      <c r="P19" s="250" t="s">
        <v>443</v>
      </c>
      <c r="Q19" s="251" t="s">
        <v>443</v>
      </c>
      <c r="R19" s="314" t="s">
        <v>443</v>
      </c>
      <c r="S19" s="260" t="s">
        <v>443</v>
      </c>
      <c r="T19" s="250" t="s">
        <v>443</v>
      </c>
      <c r="U19" s="252" t="s">
        <v>443</v>
      </c>
      <c r="V19" s="250" t="s">
        <v>443</v>
      </c>
      <c r="W19" s="250" t="s">
        <v>443</v>
      </c>
      <c r="X19" s="251" t="s">
        <v>443</v>
      </c>
      <c r="Y19" s="314" t="s">
        <v>443</v>
      </c>
      <c r="Z19" s="260" t="s">
        <v>443</v>
      </c>
      <c r="AA19" s="250" t="s">
        <v>443</v>
      </c>
      <c r="AB19" s="252" t="s">
        <v>443</v>
      </c>
      <c r="AC19" s="250" t="s">
        <v>443</v>
      </c>
      <c r="AD19" s="250" t="s">
        <v>443</v>
      </c>
      <c r="AE19" s="250" t="s">
        <v>443</v>
      </c>
      <c r="AF19" s="265" t="s">
        <v>443</v>
      </c>
      <c r="AG19" s="260" t="s">
        <v>443</v>
      </c>
      <c r="AH19" s="251" t="s">
        <v>443</v>
      </c>
      <c r="AI19" s="252" t="s">
        <v>443</v>
      </c>
      <c r="AJ19" s="273" t="s">
        <v>443</v>
      </c>
      <c r="AK19" s="251" t="s">
        <v>443</v>
      </c>
      <c r="AL19" s="248">
        <v>12300</v>
      </c>
      <c r="AM19" s="249"/>
      <c r="AN19" s="265"/>
      <c r="AO19" s="250" t="s">
        <v>443</v>
      </c>
      <c r="AP19" s="250" t="s">
        <v>443</v>
      </c>
      <c r="AQ19" s="252" t="s">
        <v>443</v>
      </c>
      <c r="AR19" s="250" t="s">
        <v>443</v>
      </c>
      <c r="AS19" s="250" t="s">
        <v>443</v>
      </c>
      <c r="AT19" s="251" t="s">
        <v>443</v>
      </c>
      <c r="AU19" s="314"/>
      <c r="AV19" s="250" t="s">
        <v>443</v>
      </c>
      <c r="AW19" s="250" t="s">
        <v>443</v>
      </c>
      <c r="AX19" s="252" t="s">
        <v>443</v>
      </c>
      <c r="AY19" s="250" t="s">
        <v>443</v>
      </c>
      <c r="AZ19" s="250" t="s">
        <v>443</v>
      </c>
      <c r="BA19" s="251" t="s">
        <v>443</v>
      </c>
      <c r="BB19" s="314"/>
      <c r="BC19" s="250" t="s">
        <v>443</v>
      </c>
      <c r="BD19" s="250" t="s">
        <v>443</v>
      </c>
      <c r="BE19" s="250" t="s">
        <v>443</v>
      </c>
      <c r="BF19" s="250" t="s">
        <v>443</v>
      </c>
      <c r="BG19" s="250" t="s">
        <v>443</v>
      </c>
      <c r="BH19" s="251" t="s">
        <v>443</v>
      </c>
      <c r="BI19" s="314"/>
      <c r="BJ19" s="250" t="s">
        <v>443</v>
      </c>
      <c r="BK19" s="250" t="s">
        <v>443</v>
      </c>
      <c r="BL19" s="252" t="s">
        <v>443</v>
      </c>
      <c r="BM19" s="250" t="s">
        <v>443</v>
      </c>
      <c r="BN19" s="250" t="s">
        <v>443</v>
      </c>
      <c r="BO19" s="325">
        <v>12300</v>
      </c>
      <c r="BP19" s="330" t="s">
        <v>443</v>
      </c>
      <c r="BQ19" s="335"/>
      <c r="BR19" s="347">
        <v>17522</v>
      </c>
      <c r="BS19" s="320" t="s">
        <v>443</v>
      </c>
      <c r="BT19" s="320" t="s">
        <v>443</v>
      </c>
      <c r="BU19" s="320" t="s">
        <v>443</v>
      </c>
      <c r="BV19" s="320" t="s">
        <v>443</v>
      </c>
      <c r="BW19" s="346" t="s">
        <v>443</v>
      </c>
      <c r="BX19" s="353"/>
      <c r="BY19" s="347" t="s">
        <v>443</v>
      </c>
      <c r="BZ19" s="320" t="s">
        <v>443</v>
      </c>
      <c r="CA19" s="320" t="s">
        <v>443</v>
      </c>
      <c r="CB19" s="320" t="s">
        <v>443</v>
      </c>
      <c r="CC19" s="320" t="s">
        <v>443</v>
      </c>
      <c r="CD19" s="346" t="s">
        <v>443</v>
      </c>
      <c r="CE19" s="353"/>
      <c r="CF19" s="347" t="s">
        <v>443</v>
      </c>
      <c r="CG19" s="333" t="s">
        <v>443</v>
      </c>
      <c r="CH19" s="333" t="s">
        <v>443</v>
      </c>
      <c r="CI19" s="333" t="s">
        <v>443</v>
      </c>
      <c r="CJ19" s="333" t="s">
        <v>443</v>
      </c>
      <c r="CK19" s="346" t="s">
        <v>443</v>
      </c>
      <c r="CL19" s="353"/>
      <c r="CM19" s="347" t="s">
        <v>443</v>
      </c>
      <c r="CN19" s="320" t="s">
        <v>443</v>
      </c>
      <c r="CO19" s="320" t="s">
        <v>443</v>
      </c>
      <c r="CP19" s="320" t="s">
        <v>443</v>
      </c>
      <c r="CQ19" s="320">
        <v>12300</v>
      </c>
      <c r="CR19" s="346" t="s">
        <v>443</v>
      </c>
      <c r="CS19" s="353"/>
      <c r="CT19" s="330" t="s">
        <v>443</v>
      </c>
      <c r="CU19" s="248">
        <v>12300</v>
      </c>
      <c r="CV19" s="333" t="s">
        <v>443</v>
      </c>
      <c r="CW19" s="320" t="s">
        <v>443</v>
      </c>
      <c r="CX19" s="320" t="s">
        <v>443</v>
      </c>
      <c r="CY19" s="320" t="s">
        <v>443</v>
      </c>
      <c r="CZ19" s="346" t="s">
        <v>443</v>
      </c>
      <c r="DA19" s="353" t="s">
        <v>443</v>
      </c>
      <c r="DB19" s="347" t="s">
        <v>443</v>
      </c>
      <c r="DC19" s="320" t="s">
        <v>443</v>
      </c>
      <c r="DD19" s="320" t="s">
        <v>443</v>
      </c>
      <c r="DE19" s="320" t="s">
        <v>443</v>
      </c>
      <c r="DF19" s="320" t="s">
        <v>443</v>
      </c>
      <c r="DG19" s="346" t="s">
        <v>443</v>
      </c>
      <c r="DH19" s="353" t="s">
        <v>443</v>
      </c>
      <c r="DI19" s="347" t="s">
        <v>443</v>
      </c>
      <c r="DJ19" s="320" t="s">
        <v>443</v>
      </c>
      <c r="DK19" s="320" t="s">
        <v>443</v>
      </c>
      <c r="DL19" s="320" t="s">
        <v>443</v>
      </c>
      <c r="DM19" s="320">
        <v>18890</v>
      </c>
      <c r="DN19" s="320" t="s">
        <v>443</v>
      </c>
      <c r="DO19" s="358" t="s">
        <v>443</v>
      </c>
      <c r="DP19" s="347" t="s">
        <v>443</v>
      </c>
    </row>
    <row r="20" spans="1:120" s="9" customFormat="1" ht="57" customHeight="1" x14ac:dyDescent="0.35">
      <c r="A20" s="244"/>
      <c r="B20" s="245">
        <f t="shared" si="41"/>
        <v>12</v>
      </c>
      <c r="C20" s="246">
        <v>150000014</v>
      </c>
      <c r="D20" s="342" t="s">
        <v>215</v>
      </c>
      <c r="E20" s="247" t="s">
        <v>465</v>
      </c>
      <c r="F20" s="248">
        <v>14300</v>
      </c>
      <c r="G20" s="262"/>
      <c r="H20" s="250" t="s">
        <v>443</v>
      </c>
      <c r="I20" s="250" t="s">
        <v>443</v>
      </c>
      <c r="J20" s="251">
        <v>14300</v>
      </c>
      <c r="K20" s="314"/>
      <c r="L20" s="250" t="s">
        <v>443</v>
      </c>
      <c r="M20" s="250" t="s">
        <v>443</v>
      </c>
      <c r="N20" s="252">
        <v>14300</v>
      </c>
      <c r="O20" s="250">
        <v>14300</v>
      </c>
      <c r="P20" s="250" t="s">
        <v>443</v>
      </c>
      <c r="Q20" s="251">
        <v>14300</v>
      </c>
      <c r="R20" s="314"/>
      <c r="S20" s="260">
        <v>14300</v>
      </c>
      <c r="T20" s="250" t="s">
        <v>443</v>
      </c>
      <c r="U20" s="252" t="s">
        <v>443</v>
      </c>
      <c r="V20" s="250" t="s">
        <v>443</v>
      </c>
      <c r="W20" s="250" t="s">
        <v>443</v>
      </c>
      <c r="X20" s="251" t="s">
        <v>443</v>
      </c>
      <c r="Y20" s="314"/>
      <c r="Z20" s="260">
        <v>14300</v>
      </c>
      <c r="AA20" s="250" t="s">
        <v>443</v>
      </c>
      <c r="AB20" s="252">
        <v>14300</v>
      </c>
      <c r="AC20" s="250" t="s">
        <v>443</v>
      </c>
      <c r="AD20" s="250" t="s">
        <v>443</v>
      </c>
      <c r="AE20" s="250"/>
      <c r="AF20" s="265"/>
      <c r="AG20" s="260"/>
      <c r="AH20" s="251"/>
      <c r="AI20" s="252"/>
      <c r="AJ20" s="273"/>
      <c r="AK20" s="251"/>
      <c r="AL20" s="248">
        <f>(17522+17030)/2</f>
        <v>17276</v>
      </c>
      <c r="AM20" s="249"/>
      <c r="AN20" s="265"/>
      <c r="AO20" s="250" t="s">
        <v>443</v>
      </c>
      <c r="AP20" s="250" t="s">
        <v>443</v>
      </c>
      <c r="AQ20" s="252">
        <v>16922.167254955199</v>
      </c>
      <c r="AR20" s="250">
        <v>17030</v>
      </c>
      <c r="AS20" s="250">
        <v>17522</v>
      </c>
      <c r="AT20" s="251">
        <v>17030</v>
      </c>
      <c r="AU20" s="314"/>
      <c r="AV20" s="250" t="s">
        <v>443</v>
      </c>
      <c r="AW20" s="250">
        <v>17522</v>
      </c>
      <c r="AX20" s="252">
        <v>17030</v>
      </c>
      <c r="AY20" s="250" t="s">
        <v>443</v>
      </c>
      <c r="AZ20" s="250">
        <v>17030</v>
      </c>
      <c r="BA20" s="251" t="s">
        <v>443</v>
      </c>
      <c r="BB20" s="314"/>
      <c r="BC20" s="250" t="s">
        <v>443</v>
      </c>
      <c r="BD20" s="250">
        <v>17170.644668287601</v>
      </c>
      <c r="BE20" s="250" t="s">
        <v>443</v>
      </c>
      <c r="BF20" s="250" t="s">
        <v>443</v>
      </c>
      <c r="BG20" s="250" t="s">
        <v>443</v>
      </c>
      <c r="BH20" s="251" t="s">
        <v>443</v>
      </c>
      <c r="BI20" s="314"/>
      <c r="BJ20" s="250" t="s">
        <v>443</v>
      </c>
      <c r="BK20" s="250">
        <v>17030</v>
      </c>
      <c r="BL20" s="252">
        <v>17522</v>
      </c>
      <c r="BM20" s="250">
        <v>16964.975283901134</v>
      </c>
      <c r="BN20" s="250" t="s">
        <v>443</v>
      </c>
      <c r="BO20" s="325">
        <f>(17750+17250+19300+18800)/4</f>
        <v>18275</v>
      </c>
      <c r="BP20" s="330" t="s">
        <v>443</v>
      </c>
      <c r="BQ20" s="335"/>
      <c r="BR20" s="347" t="s">
        <v>443</v>
      </c>
      <c r="BS20" s="320">
        <v>17030</v>
      </c>
      <c r="BT20" s="320" t="s">
        <v>443</v>
      </c>
      <c r="BU20" s="320" t="s">
        <v>443</v>
      </c>
      <c r="BV20" s="320" t="s">
        <v>443</v>
      </c>
      <c r="BW20" s="346" t="s">
        <v>443</v>
      </c>
      <c r="BX20" s="353"/>
      <c r="BY20" s="347" t="s">
        <v>443</v>
      </c>
      <c r="BZ20" s="320">
        <v>17030</v>
      </c>
      <c r="CA20" s="320">
        <v>17030</v>
      </c>
      <c r="CB20" s="320">
        <v>13500</v>
      </c>
      <c r="CC20" s="320" t="s">
        <v>443</v>
      </c>
      <c r="CD20" s="346">
        <v>17030</v>
      </c>
      <c r="CE20" s="353"/>
      <c r="CF20" s="347" t="s">
        <v>443</v>
      </c>
      <c r="CG20" s="333" t="s">
        <v>443</v>
      </c>
      <c r="CH20" s="333" t="s">
        <v>443</v>
      </c>
      <c r="CI20" s="333" t="s">
        <v>443</v>
      </c>
      <c r="CJ20" s="333">
        <v>17577.431192660551</v>
      </c>
      <c r="CK20" s="346" t="s">
        <v>443</v>
      </c>
      <c r="CL20" s="353"/>
      <c r="CM20" s="347">
        <v>17750</v>
      </c>
      <c r="CN20" s="320">
        <v>17750</v>
      </c>
      <c r="CO20" s="320">
        <v>17030</v>
      </c>
      <c r="CP20" s="320" t="s">
        <v>443</v>
      </c>
      <c r="CQ20" s="320" t="s">
        <v>443</v>
      </c>
      <c r="CR20" s="346" t="s">
        <v>443</v>
      </c>
      <c r="CS20" s="353"/>
      <c r="CT20" s="330">
        <v>17750</v>
      </c>
      <c r="CU20" s="248">
        <f>(17750+17250+19300+18800)/4</f>
        <v>18275</v>
      </c>
      <c r="CV20" s="333" t="s">
        <v>443</v>
      </c>
      <c r="CW20" s="320">
        <v>17750</v>
      </c>
      <c r="CX20" s="320" t="s">
        <v>443</v>
      </c>
      <c r="CY20" s="320">
        <v>17750</v>
      </c>
      <c r="CZ20" s="346" t="s">
        <v>443</v>
      </c>
      <c r="DA20" s="353" t="s">
        <v>443</v>
      </c>
      <c r="DB20" s="347" t="s">
        <v>443</v>
      </c>
      <c r="DC20" s="320" t="s">
        <v>443</v>
      </c>
      <c r="DD20" s="320">
        <v>17888.405931417979</v>
      </c>
      <c r="DE20" s="320" t="s">
        <v>443</v>
      </c>
      <c r="DF20" s="320" t="s">
        <v>443</v>
      </c>
      <c r="DG20" s="346" t="s">
        <v>443</v>
      </c>
      <c r="DH20" s="353" t="s">
        <v>443</v>
      </c>
      <c r="DI20" s="347" t="s">
        <v>443</v>
      </c>
      <c r="DJ20" s="320" t="s">
        <v>443</v>
      </c>
      <c r="DK20" s="320">
        <v>18890</v>
      </c>
      <c r="DL20" s="320">
        <v>18480.570202329858</v>
      </c>
      <c r="DM20" s="320" t="s">
        <v>443</v>
      </c>
      <c r="DN20" s="320" t="s">
        <v>443</v>
      </c>
      <c r="DO20" s="358" t="s">
        <v>443</v>
      </c>
      <c r="DP20" s="347" t="s">
        <v>443</v>
      </c>
    </row>
    <row r="21" spans="1:120" s="9" customFormat="1" ht="57" customHeight="1" x14ac:dyDescent="0.35">
      <c r="A21" s="244"/>
      <c r="B21" s="245">
        <f t="shared" si="41"/>
        <v>13</v>
      </c>
      <c r="C21" s="253">
        <v>150000015</v>
      </c>
      <c r="D21" s="342" t="s">
        <v>10</v>
      </c>
      <c r="E21" s="247" t="s">
        <v>466</v>
      </c>
      <c r="F21" s="248">
        <v>12300</v>
      </c>
      <c r="G21" s="262"/>
      <c r="H21" s="250" t="s">
        <v>443</v>
      </c>
      <c r="I21" s="250" t="s">
        <v>443</v>
      </c>
      <c r="J21" s="251" t="s">
        <v>443</v>
      </c>
      <c r="K21" s="314" t="s">
        <v>443</v>
      </c>
      <c r="L21" s="250" t="s">
        <v>443</v>
      </c>
      <c r="M21" s="250" t="s">
        <v>443</v>
      </c>
      <c r="N21" s="252" t="s">
        <v>443</v>
      </c>
      <c r="O21" s="250" t="s">
        <v>443</v>
      </c>
      <c r="P21" s="250" t="s">
        <v>443</v>
      </c>
      <c r="Q21" s="251" t="s">
        <v>443</v>
      </c>
      <c r="R21" s="314" t="s">
        <v>443</v>
      </c>
      <c r="S21" s="260" t="s">
        <v>443</v>
      </c>
      <c r="T21" s="250" t="s">
        <v>443</v>
      </c>
      <c r="U21" s="252" t="s">
        <v>443</v>
      </c>
      <c r="V21" s="250" t="s">
        <v>443</v>
      </c>
      <c r="W21" s="250" t="s">
        <v>443</v>
      </c>
      <c r="X21" s="251" t="s">
        <v>443</v>
      </c>
      <c r="Y21" s="314" t="s">
        <v>443</v>
      </c>
      <c r="Z21" s="260" t="s">
        <v>443</v>
      </c>
      <c r="AA21" s="250" t="s">
        <v>443</v>
      </c>
      <c r="AB21" s="252" t="s">
        <v>443</v>
      </c>
      <c r="AC21" s="250" t="s">
        <v>443</v>
      </c>
      <c r="AD21" s="250" t="s">
        <v>443</v>
      </c>
      <c r="AE21" s="250" t="s">
        <v>443</v>
      </c>
      <c r="AF21" s="265" t="s">
        <v>443</v>
      </c>
      <c r="AG21" s="260" t="s">
        <v>443</v>
      </c>
      <c r="AH21" s="251" t="s">
        <v>443</v>
      </c>
      <c r="AI21" s="252" t="s">
        <v>443</v>
      </c>
      <c r="AJ21" s="273" t="s">
        <v>443</v>
      </c>
      <c r="AK21" s="251" t="s">
        <v>443</v>
      </c>
      <c r="AL21" s="248">
        <v>12300</v>
      </c>
      <c r="AM21" s="249"/>
      <c r="AN21" s="265"/>
      <c r="AO21" s="250" t="s">
        <v>443</v>
      </c>
      <c r="AP21" s="250" t="s">
        <v>443</v>
      </c>
      <c r="AQ21" s="252" t="s">
        <v>443</v>
      </c>
      <c r="AR21" s="250" t="s">
        <v>443</v>
      </c>
      <c r="AS21" s="250" t="s">
        <v>443</v>
      </c>
      <c r="AT21" s="251" t="s">
        <v>443</v>
      </c>
      <c r="AU21" s="314"/>
      <c r="AV21" s="250" t="s">
        <v>443</v>
      </c>
      <c r="AW21" s="250" t="s">
        <v>443</v>
      </c>
      <c r="AX21" s="252" t="s">
        <v>443</v>
      </c>
      <c r="AY21" s="250">
        <v>17030</v>
      </c>
      <c r="AZ21" s="250" t="s">
        <v>443</v>
      </c>
      <c r="BA21" s="251" t="s">
        <v>443</v>
      </c>
      <c r="BB21" s="314"/>
      <c r="BC21" s="250" t="s">
        <v>443</v>
      </c>
      <c r="BD21" s="250" t="s">
        <v>443</v>
      </c>
      <c r="BE21" s="250" t="s">
        <v>443</v>
      </c>
      <c r="BF21" s="250" t="s">
        <v>443</v>
      </c>
      <c r="BG21" s="250" t="s">
        <v>443</v>
      </c>
      <c r="BH21" s="251" t="s">
        <v>443</v>
      </c>
      <c r="BI21" s="314"/>
      <c r="BJ21" s="250" t="s">
        <v>443</v>
      </c>
      <c r="BK21" s="250" t="s">
        <v>443</v>
      </c>
      <c r="BL21" s="252">
        <v>12300</v>
      </c>
      <c r="BM21" s="250" t="s">
        <v>443</v>
      </c>
      <c r="BN21" s="250" t="s">
        <v>443</v>
      </c>
      <c r="BO21" s="325">
        <v>12300</v>
      </c>
      <c r="BP21" s="330" t="s">
        <v>443</v>
      </c>
      <c r="BQ21" s="335"/>
      <c r="BR21" s="347" t="s">
        <v>443</v>
      </c>
      <c r="BS21" s="320" t="s">
        <v>443</v>
      </c>
      <c r="BT21" s="320" t="s">
        <v>443</v>
      </c>
      <c r="BU21" s="320" t="s">
        <v>443</v>
      </c>
      <c r="BV21" s="320" t="s">
        <v>443</v>
      </c>
      <c r="BW21" s="346" t="s">
        <v>443</v>
      </c>
      <c r="BX21" s="353"/>
      <c r="BY21" s="347" t="s">
        <v>443</v>
      </c>
      <c r="BZ21" s="320" t="s">
        <v>443</v>
      </c>
      <c r="CA21" s="320" t="s">
        <v>443</v>
      </c>
      <c r="CB21" s="320" t="s">
        <v>443</v>
      </c>
      <c r="CC21" s="320" t="s">
        <v>443</v>
      </c>
      <c r="CD21" s="346" t="s">
        <v>443</v>
      </c>
      <c r="CE21" s="353"/>
      <c r="CF21" s="347" t="s">
        <v>443</v>
      </c>
      <c r="CG21" s="333" t="s">
        <v>443</v>
      </c>
      <c r="CH21" s="333" t="s">
        <v>443</v>
      </c>
      <c r="CI21" s="333" t="s">
        <v>443</v>
      </c>
      <c r="CJ21" s="333" t="s">
        <v>443</v>
      </c>
      <c r="CK21" s="346" t="s">
        <v>443</v>
      </c>
      <c r="CL21" s="353"/>
      <c r="CM21" s="347" t="s">
        <v>443</v>
      </c>
      <c r="CN21" s="320" t="s">
        <v>443</v>
      </c>
      <c r="CO21" s="320" t="s">
        <v>443</v>
      </c>
      <c r="CP21" s="320" t="s">
        <v>443</v>
      </c>
      <c r="CQ21" s="320" t="s">
        <v>443</v>
      </c>
      <c r="CR21" s="346" t="s">
        <v>443</v>
      </c>
      <c r="CS21" s="353"/>
      <c r="CT21" s="330" t="s">
        <v>443</v>
      </c>
      <c r="CU21" s="248">
        <v>12300</v>
      </c>
      <c r="CV21" s="333" t="s">
        <v>443</v>
      </c>
      <c r="CW21" s="320" t="s">
        <v>443</v>
      </c>
      <c r="CX21" s="320" t="s">
        <v>443</v>
      </c>
      <c r="CY21" s="320" t="s">
        <v>443</v>
      </c>
      <c r="CZ21" s="346" t="s">
        <v>443</v>
      </c>
      <c r="DA21" s="353" t="s">
        <v>443</v>
      </c>
      <c r="DB21" s="347" t="s">
        <v>443</v>
      </c>
      <c r="DC21" s="320" t="s">
        <v>443</v>
      </c>
      <c r="DD21" s="320" t="s">
        <v>443</v>
      </c>
      <c r="DE21" s="320" t="s">
        <v>443</v>
      </c>
      <c r="DF21" s="320" t="s">
        <v>443</v>
      </c>
      <c r="DG21" s="346" t="s">
        <v>443</v>
      </c>
      <c r="DH21" s="353" t="s">
        <v>443</v>
      </c>
      <c r="DI21" s="347" t="s">
        <v>443</v>
      </c>
      <c r="DJ21" s="320" t="s">
        <v>443</v>
      </c>
      <c r="DK21" s="320" t="s">
        <v>443</v>
      </c>
      <c r="DL21" s="320" t="s">
        <v>443</v>
      </c>
      <c r="DM21" s="320" t="s">
        <v>443</v>
      </c>
      <c r="DN21" s="320" t="s">
        <v>443</v>
      </c>
      <c r="DO21" s="358" t="s">
        <v>443</v>
      </c>
      <c r="DP21" s="347" t="s">
        <v>443</v>
      </c>
    </row>
    <row r="22" spans="1:120" s="9" customFormat="1" ht="57" customHeight="1" x14ac:dyDescent="0.35">
      <c r="A22" s="244"/>
      <c r="B22" s="245">
        <f t="shared" si="41"/>
        <v>14</v>
      </c>
      <c r="C22" s="253">
        <v>150000015</v>
      </c>
      <c r="D22" s="342" t="s">
        <v>10</v>
      </c>
      <c r="E22" s="247" t="s">
        <v>467</v>
      </c>
      <c r="F22" s="248">
        <v>14300</v>
      </c>
      <c r="G22" s="262"/>
      <c r="H22" s="250" t="s">
        <v>443</v>
      </c>
      <c r="I22" s="250" t="s">
        <v>443</v>
      </c>
      <c r="J22" s="251" t="s">
        <v>443</v>
      </c>
      <c r="K22" s="314"/>
      <c r="L22" s="250" t="s">
        <v>443</v>
      </c>
      <c r="M22" s="250" t="s">
        <v>443</v>
      </c>
      <c r="N22" s="252" t="s">
        <v>443</v>
      </c>
      <c r="O22" s="250">
        <v>14300</v>
      </c>
      <c r="P22" s="250">
        <v>14300</v>
      </c>
      <c r="Q22" s="251">
        <v>14300</v>
      </c>
      <c r="R22" s="314"/>
      <c r="S22" s="260">
        <v>14300</v>
      </c>
      <c r="T22" s="250" t="s">
        <v>443</v>
      </c>
      <c r="U22" s="252" t="s">
        <v>443</v>
      </c>
      <c r="V22" s="250" t="s">
        <v>443</v>
      </c>
      <c r="W22" s="250">
        <v>17030</v>
      </c>
      <c r="X22" s="251" t="s">
        <v>443</v>
      </c>
      <c r="Y22" s="314"/>
      <c r="Z22" s="260">
        <v>14300</v>
      </c>
      <c r="AA22" s="250" t="s">
        <v>443</v>
      </c>
      <c r="AB22" s="252">
        <v>14300</v>
      </c>
      <c r="AC22" s="250">
        <v>17030</v>
      </c>
      <c r="AD22" s="250">
        <v>17522</v>
      </c>
      <c r="AE22" s="250"/>
      <c r="AF22" s="265"/>
      <c r="AG22" s="260"/>
      <c r="AH22" s="251"/>
      <c r="AI22" s="252"/>
      <c r="AJ22" s="273"/>
      <c r="AK22" s="251"/>
      <c r="AL22" s="248">
        <f>(17522+17030)/2</f>
        <v>17276</v>
      </c>
      <c r="AM22" s="249"/>
      <c r="AN22" s="265"/>
      <c r="AO22" s="250">
        <v>17030</v>
      </c>
      <c r="AP22" s="250" t="s">
        <v>443</v>
      </c>
      <c r="AQ22" s="252" t="s">
        <v>443</v>
      </c>
      <c r="AR22" s="250" t="s">
        <v>443</v>
      </c>
      <c r="AS22" s="250">
        <v>17030</v>
      </c>
      <c r="AT22" s="251">
        <v>17522</v>
      </c>
      <c r="AU22" s="314"/>
      <c r="AV22" s="250" t="s">
        <v>443</v>
      </c>
      <c r="AW22" s="250" t="s">
        <v>443</v>
      </c>
      <c r="AX22" s="252">
        <v>17030</v>
      </c>
      <c r="AY22" s="250" t="s">
        <v>443</v>
      </c>
      <c r="AZ22" s="250">
        <v>17251.416280608868</v>
      </c>
      <c r="BA22" s="251" t="s">
        <v>443</v>
      </c>
      <c r="BB22" s="314"/>
      <c r="BC22" s="250" t="s">
        <v>443</v>
      </c>
      <c r="BD22" s="250">
        <v>17522</v>
      </c>
      <c r="BE22" s="250" t="s">
        <v>443</v>
      </c>
      <c r="BF22" s="250" t="s">
        <v>443</v>
      </c>
      <c r="BG22" s="250" t="s">
        <v>443</v>
      </c>
      <c r="BH22" s="251" t="s">
        <v>443</v>
      </c>
      <c r="BI22" s="314"/>
      <c r="BJ22" s="250" t="s">
        <v>443</v>
      </c>
      <c r="BK22" s="250">
        <v>17030</v>
      </c>
      <c r="BL22" s="252" t="s">
        <v>443</v>
      </c>
      <c r="BM22" s="250">
        <v>17265.485753052919</v>
      </c>
      <c r="BN22" s="250">
        <v>17030</v>
      </c>
      <c r="BO22" s="325">
        <f>(17750+17250+19300+18800)/4</f>
        <v>18275</v>
      </c>
      <c r="BP22" s="330" t="s">
        <v>443</v>
      </c>
      <c r="BQ22" s="335"/>
      <c r="BR22" s="347" t="s">
        <v>443</v>
      </c>
      <c r="BS22" s="320">
        <v>17030</v>
      </c>
      <c r="BT22" s="320" t="s">
        <v>443</v>
      </c>
      <c r="BU22" s="320" t="s">
        <v>443</v>
      </c>
      <c r="BV22" s="320" t="s">
        <v>443</v>
      </c>
      <c r="BW22" s="346" t="s">
        <v>443</v>
      </c>
      <c r="BX22" s="353"/>
      <c r="BY22" s="347" t="s">
        <v>443</v>
      </c>
      <c r="BZ22" s="320">
        <v>17263.510879025238</v>
      </c>
      <c r="CA22" s="320" t="s">
        <v>443</v>
      </c>
      <c r="CB22" s="320" t="s">
        <v>443</v>
      </c>
      <c r="CC22" s="320" t="s">
        <v>443</v>
      </c>
      <c r="CD22" s="346">
        <v>17030</v>
      </c>
      <c r="CE22" s="353"/>
      <c r="CF22" s="347" t="s">
        <v>443</v>
      </c>
      <c r="CG22" s="333" t="s">
        <v>443</v>
      </c>
      <c r="CH22" s="333" t="s">
        <v>443</v>
      </c>
      <c r="CI22" s="333">
        <v>18321</v>
      </c>
      <c r="CJ22" s="333">
        <v>17631.020487050639</v>
      </c>
      <c r="CK22" s="346" t="s">
        <v>443</v>
      </c>
      <c r="CL22" s="353"/>
      <c r="CM22" s="347" t="s">
        <v>443</v>
      </c>
      <c r="CN22" s="320" t="s">
        <v>443</v>
      </c>
      <c r="CO22" s="320" t="s">
        <v>443</v>
      </c>
      <c r="CP22" s="320" t="s">
        <v>443</v>
      </c>
      <c r="CQ22" s="320" t="s">
        <v>443</v>
      </c>
      <c r="CR22" s="346">
        <v>17750</v>
      </c>
      <c r="CS22" s="353"/>
      <c r="CT22" s="330">
        <v>17750</v>
      </c>
      <c r="CU22" s="248">
        <f>(17750+17250+19300+18800)/4</f>
        <v>18275</v>
      </c>
      <c r="CV22" s="333" t="s">
        <v>443</v>
      </c>
      <c r="CW22" s="320" t="s">
        <v>443</v>
      </c>
      <c r="CX22" s="320" t="s">
        <v>443</v>
      </c>
      <c r="CY22" s="320">
        <v>17750</v>
      </c>
      <c r="CZ22" s="346" t="s">
        <v>443</v>
      </c>
      <c r="DA22" s="353" t="s">
        <v>443</v>
      </c>
      <c r="DB22" s="347" t="s">
        <v>443</v>
      </c>
      <c r="DC22" s="320">
        <v>17750</v>
      </c>
      <c r="DD22" s="320">
        <v>17750</v>
      </c>
      <c r="DE22" s="320" t="s">
        <v>443</v>
      </c>
      <c r="DF22" s="320">
        <v>17750</v>
      </c>
      <c r="DG22" s="346">
        <v>18890</v>
      </c>
      <c r="DH22" s="353" t="s">
        <v>443</v>
      </c>
      <c r="DI22" s="347" t="s">
        <v>443</v>
      </c>
      <c r="DJ22" s="320" t="s">
        <v>443</v>
      </c>
      <c r="DK22" s="320">
        <v>17795.968418110675</v>
      </c>
      <c r="DL22" s="320" t="s">
        <v>443</v>
      </c>
      <c r="DM22" s="320" t="s">
        <v>443</v>
      </c>
      <c r="DN22" s="320" t="s">
        <v>443</v>
      </c>
      <c r="DO22" s="358" t="s">
        <v>443</v>
      </c>
      <c r="DP22" s="347" t="s">
        <v>443</v>
      </c>
    </row>
    <row r="23" spans="1:120" s="9" customFormat="1" ht="57" customHeight="1" x14ac:dyDescent="0.35">
      <c r="A23" s="244"/>
      <c r="B23" s="245">
        <f t="shared" si="41"/>
        <v>15</v>
      </c>
      <c r="C23" s="253">
        <v>150000016</v>
      </c>
      <c r="D23" s="342" t="s">
        <v>405</v>
      </c>
      <c r="E23" s="247" t="s">
        <v>473</v>
      </c>
      <c r="F23" s="248">
        <v>12300</v>
      </c>
      <c r="G23" s="262"/>
      <c r="H23" s="250" t="s">
        <v>443</v>
      </c>
      <c r="I23" s="250" t="s">
        <v>443</v>
      </c>
      <c r="J23" s="251" t="s">
        <v>443</v>
      </c>
      <c r="K23" s="314" t="s">
        <v>443</v>
      </c>
      <c r="L23" s="250" t="s">
        <v>443</v>
      </c>
      <c r="M23" s="250" t="s">
        <v>443</v>
      </c>
      <c r="N23" s="252" t="s">
        <v>443</v>
      </c>
      <c r="O23" s="250" t="s">
        <v>443</v>
      </c>
      <c r="P23" s="250" t="s">
        <v>443</v>
      </c>
      <c r="Q23" s="251" t="s">
        <v>443</v>
      </c>
      <c r="R23" s="314" t="s">
        <v>443</v>
      </c>
      <c r="S23" s="260" t="s">
        <v>443</v>
      </c>
      <c r="T23" s="250" t="s">
        <v>443</v>
      </c>
      <c r="U23" s="252" t="s">
        <v>443</v>
      </c>
      <c r="V23" s="250" t="s">
        <v>443</v>
      </c>
      <c r="W23" s="250" t="s">
        <v>443</v>
      </c>
      <c r="X23" s="251" t="s">
        <v>443</v>
      </c>
      <c r="Y23" s="314" t="s">
        <v>443</v>
      </c>
      <c r="Z23" s="260" t="s">
        <v>443</v>
      </c>
      <c r="AA23" s="250" t="s">
        <v>443</v>
      </c>
      <c r="AB23" s="252" t="s">
        <v>443</v>
      </c>
      <c r="AC23" s="250" t="s">
        <v>443</v>
      </c>
      <c r="AD23" s="250" t="s">
        <v>443</v>
      </c>
      <c r="AE23" s="250"/>
      <c r="AF23" s="265"/>
      <c r="AG23" s="260"/>
      <c r="AH23" s="251"/>
      <c r="AI23" s="252"/>
      <c r="AJ23" s="273"/>
      <c r="AK23" s="251"/>
      <c r="AL23" s="248">
        <v>12300</v>
      </c>
      <c r="AM23" s="249"/>
      <c r="AN23" s="265"/>
      <c r="AO23" s="250" t="s">
        <v>443</v>
      </c>
      <c r="AP23" s="250" t="s">
        <v>443</v>
      </c>
      <c r="AQ23" s="252" t="s">
        <v>443</v>
      </c>
      <c r="AR23" s="250" t="s">
        <v>443</v>
      </c>
      <c r="AS23" s="250" t="s">
        <v>443</v>
      </c>
      <c r="AT23" s="251" t="s">
        <v>443</v>
      </c>
      <c r="AU23" s="314"/>
      <c r="AV23" s="250" t="s">
        <v>443</v>
      </c>
      <c r="AW23" s="250" t="s">
        <v>443</v>
      </c>
      <c r="AX23" s="252" t="s">
        <v>443</v>
      </c>
      <c r="AY23" s="250" t="s">
        <v>443</v>
      </c>
      <c r="AZ23" s="250" t="s">
        <v>443</v>
      </c>
      <c r="BA23" s="251" t="s">
        <v>443</v>
      </c>
      <c r="BB23" s="314"/>
      <c r="BC23" s="250" t="s">
        <v>443</v>
      </c>
      <c r="BD23" s="250" t="s">
        <v>443</v>
      </c>
      <c r="BE23" s="250" t="s">
        <v>443</v>
      </c>
      <c r="BF23" s="250" t="s">
        <v>443</v>
      </c>
      <c r="BG23" s="250" t="s">
        <v>443</v>
      </c>
      <c r="BH23" s="251" t="s">
        <v>443</v>
      </c>
      <c r="BI23" s="314"/>
      <c r="BJ23" s="250" t="s">
        <v>443</v>
      </c>
      <c r="BK23" s="250" t="s">
        <v>443</v>
      </c>
      <c r="BL23" s="252">
        <v>12300</v>
      </c>
      <c r="BM23" s="250" t="s">
        <v>443</v>
      </c>
      <c r="BN23" s="250" t="s">
        <v>443</v>
      </c>
      <c r="BO23" s="325">
        <v>12300</v>
      </c>
      <c r="BP23" s="330" t="s">
        <v>443</v>
      </c>
      <c r="BQ23" s="335"/>
      <c r="BR23" s="347" t="s">
        <v>443</v>
      </c>
      <c r="BS23" s="320" t="s">
        <v>443</v>
      </c>
      <c r="BT23" s="320" t="s">
        <v>443</v>
      </c>
      <c r="BU23" s="320" t="s">
        <v>443</v>
      </c>
      <c r="BV23" s="320" t="s">
        <v>443</v>
      </c>
      <c r="BW23" s="346" t="s">
        <v>443</v>
      </c>
      <c r="BX23" s="353"/>
      <c r="BY23" s="347" t="s">
        <v>443</v>
      </c>
      <c r="BZ23" s="320" t="s">
        <v>443</v>
      </c>
      <c r="CA23" s="320" t="s">
        <v>443</v>
      </c>
      <c r="CB23" s="320" t="s">
        <v>443</v>
      </c>
      <c r="CC23" s="320" t="s">
        <v>443</v>
      </c>
      <c r="CD23" s="346" t="s">
        <v>443</v>
      </c>
      <c r="CE23" s="353"/>
      <c r="CF23" s="347" t="s">
        <v>443</v>
      </c>
      <c r="CG23" s="333" t="s">
        <v>443</v>
      </c>
      <c r="CH23" s="333" t="s">
        <v>443</v>
      </c>
      <c r="CI23" s="333" t="s">
        <v>443</v>
      </c>
      <c r="CJ23" s="333" t="s">
        <v>443</v>
      </c>
      <c r="CK23" s="346" t="s">
        <v>443</v>
      </c>
      <c r="CL23" s="353"/>
      <c r="CM23" s="347" t="s">
        <v>443</v>
      </c>
      <c r="CN23" s="320" t="s">
        <v>443</v>
      </c>
      <c r="CO23" s="320" t="s">
        <v>443</v>
      </c>
      <c r="CP23" s="320" t="s">
        <v>443</v>
      </c>
      <c r="CQ23" s="320">
        <v>12300</v>
      </c>
      <c r="CR23" s="346" t="s">
        <v>443</v>
      </c>
      <c r="CS23" s="353"/>
      <c r="CT23" s="330" t="s">
        <v>443</v>
      </c>
      <c r="CU23" s="248">
        <v>12300</v>
      </c>
      <c r="CV23" s="333" t="s">
        <v>443</v>
      </c>
      <c r="CW23" s="320" t="s">
        <v>443</v>
      </c>
      <c r="CX23" s="320" t="s">
        <v>443</v>
      </c>
      <c r="CY23" s="320" t="s">
        <v>443</v>
      </c>
      <c r="CZ23" s="346" t="s">
        <v>443</v>
      </c>
      <c r="DA23" s="353" t="s">
        <v>443</v>
      </c>
      <c r="DB23" s="347" t="s">
        <v>443</v>
      </c>
      <c r="DC23" s="320" t="s">
        <v>443</v>
      </c>
      <c r="DD23" s="320" t="s">
        <v>443</v>
      </c>
      <c r="DE23" s="320" t="s">
        <v>443</v>
      </c>
      <c r="DF23" s="320" t="s">
        <v>443</v>
      </c>
      <c r="DG23" s="346" t="s">
        <v>443</v>
      </c>
      <c r="DH23" s="353" t="s">
        <v>443</v>
      </c>
      <c r="DI23" s="347" t="s">
        <v>443</v>
      </c>
      <c r="DJ23" s="320" t="s">
        <v>443</v>
      </c>
      <c r="DK23" s="320" t="s">
        <v>443</v>
      </c>
      <c r="DL23" s="320" t="s">
        <v>443</v>
      </c>
      <c r="DM23" s="320" t="s">
        <v>443</v>
      </c>
      <c r="DN23" s="320" t="s">
        <v>443</v>
      </c>
      <c r="DO23" s="358" t="s">
        <v>443</v>
      </c>
      <c r="DP23" s="347" t="s">
        <v>443</v>
      </c>
    </row>
    <row r="24" spans="1:120" s="9" customFormat="1" ht="57" customHeight="1" x14ac:dyDescent="0.35">
      <c r="A24" s="244">
        <f>A9+1</f>
        <v>3</v>
      </c>
      <c r="B24" s="245">
        <f t="shared" si="41"/>
        <v>16</v>
      </c>
      <c r="C24" s="246">
        <v>150000114</v>
      </c>
      <c r="D24" s="342" t="s">
        <v>251</v>
      </c>
      <c r="E24" s="247" t="s">
        <v>472</v>
      </c>
      <c r="F24" s="248">
        <v>10000</v>
      </c>
      <c r="G24" s="262"/>
      <c r="H24" s="250" t="s">
        <v>443</v>
      </c>
      <c r="I24" s="250" t="s">
        <v>443</v>
      </c>
      <c r="J24" s="251" t="s">
        <v>443</v>
      </c>
      <c r="K24" s="314"/>
      <c r="L24" s="250" t="s">
        <v>443</v>
      </c>
      <c r="M24" s="250" t="s">
        <v>443</v>
      </c>
      <c r="N24" s="252" t="s">
        <v>443</v>
      </c>
      <c r="O24" s="250" t="s">
        <v>443</v>
      </c>
      <c r="P24" s="250" t="s">
        <v>443</v>
      </c>
      <c r="Q24" s="251" t="s">
        <v>443</v>
      </c>
      <c r="R24" s="314" t="s">
        <v>443</v>
      </c>
      <c r="S24" s="250" t="s">
        <v>443</v>
      </c>
      <c r="T24" s="250" t="s">
        <v>443</v>
      </c>
      <c r="U24" s="252" t="s">
        <v>443</v>
      </c>
      <c r="V24" s="250" t="s">
        <v>443</v>
      </c>
      <c r="W24" s="250" t="s">
        <v>443</v>
      </c>
      <c r="X24" s="251" t="s">
        <v>443</v>
      </c>
      <c r="Y24" s="314" t="s">
        <v>443</v>
      </c>
      <c r="Z24" s="260" t="s">
        <v>443</v>
      </c>
      <c r="AA24" s="250" t="s">
        <v>443</v>
      </c>
      <c r="AB24" s="252" t="s">
        <v>443</v>
      </c>
      <c r="AC24" s="250" t="s">
        <v>443</v>
      </c>
      <c r="AD24" s="250" t="s">
        <v>443</v>
      </c>
      <c r="AE24" s="250" t="s">
        <v>443</v>
      </c>
      <c r="AF24" s="265" t="s">
        <v>443</v>
      </c>
      <c r="AG24" s="260" t="s">
        <v>443</v>
      </c>
      <c r="AH24" s="251" t="s">
        <v>443</v>
      </c>
      <c r="AI24" s="252" t="s">
        <v>443</v>
      </c>
      <c r="AJ24" s="273" t="s">
        <v>443</v>
      </c>
      <c r="AK24" s="251" t="s">
        <v>443</v>
      </c>
      <c r="AL24" s="248">
        <v>10000</v>
      </c>
      <c r="AM24" s="249"/>
      <c r="AN24" s="265"/>
      <c r="AO24" s="250" t="s">
        <v>443</v>
      </c>
      <c r="AP24" s="250" t="s">
        <v>443</v>
      </c>
      <c r="AQ24" s="252" t="s">
        <v>443</v>
      </c>
      <c r="AR24" s="250" t="s">
        <v>443</v>
      </c>
      <c r="AS24" s="250" t="s">
        <v>443</v>
      </c>
      <c r="AT24" s="251" t="s">
        <v>443</v>
      </c>
      <c r="AU24" s="314"/>
      <c r="AV24" s="250" t="s">
        <v>443</v>
      </c>
      <c r="AW24" s="250" t="s">
        <v>443</v>
      </c>
      <c r="AX24" s="252" t="s">
        <v>443</v>
      </c>
      <c r="AY24" s="250" t="s">
        <v>443</v>
      </c>
      <c r="AZ24" s="250" t="s">
        <v>443</v>
      </c>
      <c r="BA24" s="251" t="s">
        <v>443</v>
      </c>
      <c r="BB24" s="314"/>
      <c r="BC24" s="250" t="s">
        <v>443</v>
      </c>
      <c r="BD24" s="250">
        <v>16946.312618416068</v>
      </c>
      <c r="BE24" s="250" t="s">
        <v>443</v>
      </c>
      <c r="BF24" s="250" t="s">
        <v>443</v>
      </c>
      <c r="BG24" s="250" t="s">
        <v>443</v>
      </c>
      <c r="BH24" s="251" t="s">
        <v>443</v>
      </c>
      <c r="BI24" s="314"/>
      <c r="BJ24" s="250" t="s">
        <v>443</v>
      </c>
      <c r="BK24" s="250" t="s">
        <v>443</v>
      </c>
      <c r="BL24" s="252" t="s">
        <v>443</v>
      </c>
      <c r="BM24" s="250">
        <v>17956.951408570942</v>
      </c>
      <c r="BN24" s="250" t="s">
        <v>443</v>
      </c>
      <c r="BO24" s="325">
        <v>10000</v>
      </c>
      <c r="BP24" s="330" t="s">
        <v>443</v>
      </c>
      <c r="BQ24" s="335"/>
      <c r="BR24" s="347" t="s">
        <v>443</v>
      </c>
      <c r="BS24" s="320" t="s">
        <v>443</v>
      </c>
      <c r="BT24" s="320" t="s">
        <v>443</v>
      </c>
      <c r="BU24" s="320" t="s">
        <v>443</v>
      </c>
      <c r="BV24" s="320" t="s">
        <v>443</v>
      </c>
      <c r="BW24" s="346" t="s">
        <v>443</v>
      </c>
      <c r="BX24" s="353"/>
      <c r="BY24" s="347" t="s">
        <v>443</v>
      </c>
      <c r="BZ24" s="320" t="s">
        <v>443</v>
      </c>
      <c r="CA24" s="320" t="s">
        <v>443</v>
      </c>
      <c r="CB24" s="320" t="s">
        <v>443</v>
      </c>
      <c r="CC24" s="320" t="s">
        <v>443</v>
      </c>
      <c r="CD24" s="346" t="s">
        <v>443</v>
      </c>
      <c r="CE24" s="353"/>
      <c r="CF24" s="347" t="s">
        <v>443</v>
      </c>
      <c r="CG24" s="333" t="s">
        <v>443</v>
      </c>
      <c r="CH24" s="333" t="s">
        <v>443</v>
      </c>
      <c r="CI24" s="333" t="s">
        <v>443</v>
      </c>
      <c r="CJ24" s="333" t="s">
        <v>443</v>
      </c>
      <c r="CK24" s="346" t="s">
        <v>443</v>
      </c>
      <c r="CL24" s="353"/>
      <c r="CM24" s="347" t="s">
        <v>443</v>
      </c>
      <c r="CN24" s="320" t="s">
        <v>443</v>
      </c>
      <c r="CO24" s="320" t="s">
        <v>443</v>
      </c>
      <c r="CP24" s="320" t="s">
        <v>443</v>
      </c>
      <c r="CQ24" s="320" t="s">
        <v>443</v>
      </c>
      <c r="CR24" s="346" t="s">
        <v>443</v>
      </c>
      <c r="CS24" s="353"/>
      <c r="CT24" s="330" t="s">
        <v>443</v>
      </c>
      <c r="CU24" s="248">
        <v>10000</v>
      </c>
      <c r="CV24" s="333" t="s">
        <v>443</v>
      </c>
      <c r="CW24" s="320" t="s">
        <v>443</v>
      </c>
      <c r="CX24" s="320" t="s">
        <v>443</v>
      </c>
      <c r="CY24" s="320" t="s">
        <v>443</v>
      </c>
      <c r="CZ24" s="346" t="s">
        <v>443</v>
      </c>
      <c r="DA24" s="353" t="s">
        <v>443</v>
      </c>
      <c r="DB24" s="347" t="s">
        <v>443</v>
      </c>
      <c r="DC24" s="320" t="s">
        <v>443</v>
      </c>
      <c r="DD24" s="320" t="s">
        <v>443</v>
      </c>
      <c r="DE24" s="320" t="s">
        <v>443</v>
      </c>
      <c r="DF24" s="320" t="s">
        <v>443</v>
      </c>
      <c r="DG24" s="346" t="s">
        <v>443</v>
      </c>
      <c r="DH24" s="353" t="s">
        <v>443</v>
      </c>
      <c r="DI24" s="347" t="s">
        <v>443</v>
      </c>
      <c r="DJ24" s="320" t="s">
        <v>443</v>
      </c>
      <c r="DK24" s="320" t="s">
        <v>443</v>
      </c>
      <c r="DL24" s="320" t="s">
        <v>443</v>
      </c>
      <c r="DM24" s="320" t="s">
        <v>443</v>
      </c>
      <c r="DN24" s="320" t="s">
        <v>443</v>
      </c>
      <c r="DO24" s="358" t="s">
        <v>443</v>
      </c>
      <c r="DP24" s="347">
        <v>18220.828611898018</v>
      </c>
    </row>
    <row r="25" spans="1:120" s="9" customFormat="1" ht="57" hidden="1" customHeight="1" x14ac:dyDescent="0.35">
      <c r="A25" s="244">
        <f>A24+1</f>
        <v>4</v>
      </c>
      <c r="B25" s="245">
        <f t="shared" si="41"/>
        <v>17</v>
      </c>
      <c r="C25" s="246">
        <v>150000016</v>
      </c>
      <c r="D25" s="342" t="s">
        <v>11</v>
      </c>
      <c r="E25" s="247" t="s">
        <v>12</v>
      </c>
      <c r="F25" s="248"/>
      <c r="G25" s="262"/>
      <c r="H25" s="250" t="s">
        <v>443</v>
      </c>
      <c r="I25" s="250" t="s">
        <v>443</v>
      </c>
      <c r="J25" s="251" t="s">
        <v>443</v>
      </c>
      <c r="K25" s="314"/>
      <c r="L25" s="250" t="s">
        <v>443</v>
      </c>
      <c r="M25" s="250" t="s">
        <v>443</v>
      </c>
      <c r="N25" s="252" t="s">
        <v>443</v>
      </c>
      <c r="O25" s="250" t="s">
        <v>443</v>
      </c>
      <c r="P25" s="250" t="s">
        <v>443</v>
      </c>
      <c r="Q25" s="251" t="s">
        <v>443</v>
      </c>
      <c r="R25" s="314"/>
      <c r="S25" s="250" t="s">
        <v>443</v>
      </c>
      <c r="T25" s="250" t="s">
        <v>443</v>
      </c>
      <c r="U25" s="252" t="s">
        <v>443</v>
      </c>
      <c r="V25" s="250" t="s">
        <v>443</v>
      </c>
      <c r="W25" s="250" t="s">
        <v>443</v>
      </c>
      <c r="X25" s="251" t="s">
        <v>443</v>
      </c>
      <c r="Y25" s="314"/>
      <c r="Z25" s="250" t="s">
        <v>443</v>
      </c>
      <c r="AA25" s="250" t="s">
        <v>443</v>
      </c>
      <c r="AB25" s="252"/>
      <c r="AC25" s="250"/>
      <c r="AD25" s="250" t="s">
        <v>443</v>
      </c>
      <c r="AE25" s="250"/>
      <c r="AF25" s="265"/>
      <c r="AG25" s="260"/>
      <c r="AH25" s="251"/>
      <c r="AI25" s="252"/>
      <c r="AJ25" s="273"/>
      <c r="AK25" s="251"/>
      <c r="AL25" s="248"/>
      <c r="AM25" s="249"/>
      <c r="AN25" s="265"/>
      <c r="AO25" s="250" t="s">
        <v>443</v>
      </c>
      <c r="AP25" s="250" t="s">
        <v>443</v>
      </c>
      <c r="AQ25" s="252" t="s">
        <v>443</v>
      </c>
      <c r="AR25" s="250"/>
      <c r="AS25" s="250"/>
      <c r="AT25" s="251" t="s">
        <v>443</v>
      </c>
      <c r="AU25" s="314"/>
      <c r="AV25" s="250"/>
      <c r="AW25" s="250" t="s">
        <v>443</v>
      </c>
      <c r="AX25" s="252" t="s">
        <v>443</v>
      </c>
      <c r="AY25" s="250" t="s">
        <v>443</v>
      </c>
      <c r="AZ25" s="250"/>
      <c r="BA25" s="251"/>
      <c r="BB25" s="314"/>
      <c r="BC25" s="250"/>
      <c r="BD25" s="250"/>
      <c r="BE25" s="252"/>
      <c r="BF25" s="250"/>
      <c r="BG25" s="250"/>
      <c r="BH25" s="251" t="s">
        <v>443</v>
      </c>
      <c r="BI25" s="314"/>
      <c r="BJ25" s="250"/>
      <c r="BK25" s="250"/>
      <c r="BL25" s="252" t="s">
        <v>443</v>
      </c>
      <c r="BM25" s="250"/>
      <c r="BN25" s="250"/>
      <c r="BO25" s="325"/>
      <c r="BP25" s="330"/>
      <c r="BQ25" s="335"/>
      <c r="BR25" s="347"/>
      <c r="BS25" s="320"/>
      <c r="BT25" s="320"/>
      <c r="BU25" s="320"/>
      <c r="BV25" s="320"/>
      <c r="BW25" s="346"/>
      <c r="BX25" s="353"/>
      <c r="BY25" s="347"/>
      <c r="BZ25" s="320"/>
      <c r="CA25" s="320"/>
      <c r="CB25" s="320"/>
      <c r="CC25" s="320"/>
      <c r="CD25" s="346"/>
      <c r="CE25" s="353"/>
      <c r="CF25" s="347" t="s">
        <v>443</v>
      </c>
      <c r="CG25" s="333"/>
      <c r="CH25" s="333"/>
      <c r="CI25" s="333"/>
      <c r="CJ25" s="333"/>
      <c r="CK25" s="346"/>
      <c r="CL25" s="353"/>
      <c r="CM25" s="347"/>
      <c r="CN25" s="320"/>
      <c r="CO25" s="320"/>
      <c r="CP25" s="320"/>
      <c r="CQ25" s="320"/>
      <c r="CR25" s="346"/>
      <c r="CS25" s="353"/>
      <c r="CT25" s="330"/>
      <c r="CU25" s="248"/>
      <c r="CV25" s="333" t="s">
        <v>443</v>
      </c>
      <c r="CW25" s="320"/>
      <c r="CX25" s="320"/>
      <c r="CY25" s="320"/>
      <c r="CZ25" s="346"/>
      <c r="DA25" s="353" t="s">
        <v>443</v>
      </c>
      <c r="DB25" s="347" t="s">
        <v>443</v>
      </c>
      <c r="DC25" s="320"/>
      <c r="DD25" s="320"/>
      <c r="DE25" s="320"/>
      <c r="DF25" s="320"/>
      <c r="DG25" s="346"/>
      <c r="DH25" s="353" t="s">
        <v>443</v>
      </c>
      <c r="DI25" s="347" t="s">
        <v>443</v>
      </c>
      <c r="DJ25" s="320"/>
      <c r="DK25" s="320"/>
      <c r="DL25" s="320"/>
      <c r="DM25" s="320"/>
      <c r="DN25" s="320"/>
      <c r="DO25" s="358" t="s">
        <v>443</v>
      </c>
      <c r="DP25" s="347"/>
    </row>
    <row r="26" spans="1:120" s="9" customFormat="1" ht="57" hidden="1" customHeight="1" x14ac:dyDescent="0.35">
      <c r="A26" s="244">
        <f t="shared" si="40"/>
        <v>5</v>
      </c>
      <c r="B26" s="245">
        <f t="shared" si="41"/>
        <v>18</v>
      </c>
      <c r="C26" s="253">
        <v>150000019</v>
      </c>
      <c r="D26" s="342" t="s">
        <v>2</v>
      </c>
      <c r="E26" s="247" t="s">
        <v>154</v>
      </c>
      <c r="F26" s="248"/>
      <c r="G26" s="262"/>
      <c r="H26" s="250" t="s">
        <v>443</v>
      </c>
      <c r="I26" s="250" t="s">
        <v>443</v>
      </c>
      <c r="J26" s="251" t="s">
        <v>443</v>
      </c>
      <c r="K26" s="314"/>
      <c r="L26" s="250" t="s">
        <v>443</v>
      </c>
      <c r="M26" s="250" t="s">
        <v>443</v>
      </c>
      <c r="N26" s="252" t="s">
        <v>443</v>
      </c>
      <c r="O26" s="250" t="s">
        <v>443</v>
      </c>
      <c r="P26" s="250" t="s">
        <v>443</v>
      </c>
      <c r="Q26" s="251" t="s">
        <v>443</v>
      </c>
      <c r="R26" s="314"/>
      <c r="S26" s="250" t="s">
        <v>443</v>
      </c>
      <c r="T26" s="250" t="s">
        <v>443</v>
      </c>
      <c r="U26" s="252" t="s">
        <v>443</v>
      </c>
      <c r="V26" s="250" t="s">
        <v>443</v>
      </c>
      <c r="W26" s="250" t="s">
        <v>443</v>
      </c>
      <c r="X26" s="251" t="s">
        <v>443</v>
      </c>
      <c r="Y26" s="314"/>
      <c r="Z26" s="250" t="s">
        <v>443</v>
      </c>
      <c r="AA26" s="250" t="s">
        <v>443</v>
      </c>
      <c r="AB26" s="252"/>
      <c r="AC26" s="250"/>
      <c r="AD26" s="250" t="s">
        <v>443</v>
      </c>
      <c r="AE26" s="250"/>
      <c r="AF26" s="265"/>
      <c r="AG26" s="260"/>
      <c r="AH26" s="251"/>
      <c r="AI26" s="252"/>
      <c r="AJ26" s="273"/>
      <c r="AK26" s="251"/>
      <c r="AL26" s="248"/>
      <c r="AM26" s="249"/>
      <c r="AN26" s="265"/>
      <c r="AO26" s="250" t="s">
        <v>443</v>
      </c>
      <c r="AP26" s="250" t="s">
        <v>443</v>
      </c>
      <c r="AQ26" s="252" t="s">
        <v>443</v>
      </c>
      <c r="AR26" s="250"/>
      <c r="AS26" s="250"/>
      <c r="AT26" s="251" t="s">
        <v>443</v>
      </c>
      <c r="AU26" s="314"/>
      <c r="AV26" s="250"/>
      <c r="AW26" s="250" t="s">
        <v>443</v>
      </c>
      <c r="AX26" s="252" t="s">
        <v>443</v>
      </c>
      <c r="AY26" s="250" t="s">
        <v>443</v>
      </c>
      <c r="AZ26" s="250"/>
      <c r="BA26" s="251"/>
      <c r="BB26" s="314"/>
      <c r="BC26" s="250"/>
      <c r="BD26" s="250"/>
      <c r="BE26" s="252"/>
      <c r="BF26" s="250"/>
      <c r="BG26" s="250"/>
      <c r="BH26" s="251" t="s">
        <v>443</v>
      </c>
      <c r="BI26" s="314"/>
      <c r="BJ26" s="250"/>
      <c r="BK26" s="250"/>
      <c r="BL26" s="252" t="s">
        <v>443</v>
      </c>
      <c r="BM26" s="250"/>
      <c r="BN26" s="250"/>
      <c r="BO26" s="325"/>
      <c r="BP26" s="330"/>
      <c r="BQ26" s="335"/>
      <c r="BR26" s="347"/>
      <c r="BS26" s="320"/>
      <c r="BT26" s="320"/>
      <c r="BU26" s="320"/>
      <c r="BV26" s="320"/>
      <c r="BW26" s="346"/>
      <c r="BX26" s="353"/>
      <c r="BY26" s="347"/>
      <c r="BZ26" s="320"/>
      <c r="CA26" s="320"/>
      <c r="CB26" s="320"/>
      <c r="CC26" s="320"/>
      <c r="CD26" s="346"/>
      <c r="CE26" s="353"/>
      <c r="CF26" s="347" t="s">
        <v>443</v>
      </c>
      <c r="CG26" s="333"/>
      <c r="CH26" s="333"/>
      <c r="CI26" s="333"/>
      <c r="CJ26" s="333"/>
      <c r="CK26" s="346"/>
      <c r="CL26" s="353"/>
      <c r="CM26" s="347"/>
      <c r="CN26" s="320"/>
      <c r="CO26" s="320"/>
      <c r="CP26" s="320"/>
      <c r="CQ26" s="320"/>
      <c r="CR26" s="346"/>
      <c r="CS26" s="353"/>
      <c r="CT26" s="330"/>
      <c r="CU26" s="248"/>
      <c r="CV26" s="333" t="s">
        <v>443</v>
      </c>
      <c r="CW26" s="320"/>
      <c r="CX26" s="320"/>
      <c r="CY26" s="320"/>
      <c r="CZ26" s="346"/>
      <c r="DA26" s="353" t="s">
        <v>443</v>
      </c>
      <c r="DB26" s="347" t="s">
        <v>443</v>
      </c>
      <c r="DC26" s="320"/>
      <c r="DD26" s="320"/>
      <c r="DE26" s="320"/>
      <c r="DF26" s="320"/>
      <c r="DG26" s="346"/>
      <c r="DH26" s="353" t="s">
        <v>443</v>
      </c>
      <c r="DI26" s="347" t="s">
        <v>443</v>
      </c>
      <c r="DJ26" s="320"/>
      <c r="DK26" s="320"/>
      <c r="DL26" s="320"/>
      <c r="DM26" s="320"/>
      <c r="DN26" s="320"/>
      <c r="DO26" s="358" t="s">
        <v>443</v>
      </c>
      <c r="DP26" s="347"/>
    </row>
    <row r="27" spans="1:120" s="9" customFormat="1" ht="57" customHeight="1" x14ac:dyDescent="0.35">
      <c r="A27" s="244"/>
      <c r="B27" s="245">
        <v>15</v>
      </c>
      <c r="C27" s="246">
        <v>150000114</v>
      </c>
      <c r="D27" s="342" t="s">
        <v>251</v>
      </c>
      <c r="E27" s="247" t="s">
        <v>468</v>
      </c>
      <c r="F27" s="248">
        <v>16000</v>
      </c>
      <c r="G27" s="262"/>
      <c r="H27" s="250" t="s">
        <v>443</v>
      </c>
      <c r="I27" s="250" t="s">
        <v>443</v>
      </c>
      <c r="J27" s="251" t="s">
        <v>443</v>
      </c>
      <c r="K27" s="314"/>
      <c r="L27" s="250" t="s">
        <v>443</v>
      </c>
      <c r="M27" s="250" t="s">
        <v>443</v>
      </c>
      <c r="N27" s="252" t="s">
        <v>443</v>
      </c>
      <c r="O27" s="250" t="s">
        <v>443</v>
      </c>
      <c r="P27" s="250" t="s">
        <v>443</v>
      </c>
      <c r="Q27" s="251">
        <v>16000</v>
      </c>
      <c r="R27" s="314"/>
      <c r="S27" s="260" t="s">
        <v>443</v>
      </c>
      <c r="T27" s="250" t="s">
        <v>443</v>
      </c>
      <c r="U27" s="252" t="s">
        <v>443</v>
      </c>
      <c r="V27" s="250" t="s">
        <v>443</v>
      </c>
      <c r="W27" s="250" t="s">
        <v>443</v>
      </c>
      <c r="X27" s="251">
        <v>16000</v>
      </c>
      <c r="Y27" s="314"/>
      <c r="Z27" s="250">
        <v>16000</v>
      </c>
      <c r="AA27" s="250" t="s">
        <v>443</v>
      </c>
      <c r="AB27" s="252" t="s">
        <v>443</v>
      </c>
      <c r="AC27" s="250" t="s">
        <v>443</v>
      </c>
      <c r="AD27" s="250" t="s">
        <v>443</v>
      </c>
      <c r="AE27" s="250"/>
      <c r="AF27" s="265"/>
      <c r="AG27" s="260"/>
      <c r="AH27" s="251"/>
      <c r="AI27" s="252"/>
      <c r="AJ27" s="273"/>
      <c r="AK27" s="251"/>
      <c r="AL27" s="248">
        <f>(17522+17030)/2</f>
        <v>17276</v>
      </c>
      <c r="AM27" s="249"/>
      <c r="AN27" s="265"/>
      <c r="AO27" s="250" t="s">
        <v>443</v>
      </c>
      <c r="AP27" s="250" t="s">
        <v>443</v>
      </c>
      <c r="AQ27" s="252" t="s">
        <v>443</v>
      </c>
      <c r="AR27" s="250" t="s">
        <v>443</v>
      </c>
      <c r="AS27" s="250">
        <v>17030</v>
      </c>
      <c r="AT27" s="251" t="s">
        <v>443</v>
      </c>
      <c r="AU27" s="314"/>
      <c r="AV27" s="285">
        <v>19846</v>
      </c>
      <c r="AW27" s="250" t="s">
        <v>443</v>
      </c>
      <c r="AX27" s="252" t="s">
        <v>443</v>
      </c>
      <c r="AY27" s="250" t="s">
        <v>443</v>
      </c>
      <c r="AZ27" s="250">
        <v>18028.26510830109</v>
      </c>
      <c r="BA27" s="251">
        <v>17030</v>
      </c>
      <c r="BB27" s="314"/>
      <c r="BC27" s="250">
        <v>17030</v>
      </c>
      <c r="BD27" s="250" t="s">
        <v>443</v>
      </c>
      <c r="BE27" s="252">
        <v>17636.16861950489</v>
      </c>
      <c r="BF27" s="250">
        <v>17380.577089501254</v>
      </c>
      <c r="BG27" s="250">
        <v>17030</v>
      </c>
      <c r="BH27" s="251" t="s">
        <v>443</v>
      </c>
      <c r="BI27" s="314"/>
      <c r="BJ27" s="250">
        <v>17522</v>
      </c>
      <c r="BK27" s="250">
        <v>17176.571295818274</v>
      </c>
      <c r="BL27" s="252" t="s">
        <v>443</v>
      </c>
      <c r="BM27" s="250" t="s">
        <v>443</v>
      </c>
      <c r="BN27" s="250">
        <v>17414.762259136212</v>
      </c>
      <c r="BO27" s="325">
        <f>(17750+17250+19300+18800)/4</f>
        <v>18275</v>
      </c>
      <c r="BP27" s="330" t="s">
        <v>443</v>
      </c>
      <c r="BQ27" s="335"/>
      <c r="BR27" s="347">
        <v>19090</v>
      </c>
      <c r="BS27" s="320">
        <v>19090</v>
      </c>
      <c r="BT27" s="320">
        <v>17522</v>
      </c>
      <c r="BU27" s="320">
        <v>19073.632106079844</v>
      </c>
      <c r="BV27" s="320">
        <v>18284.153605015676</v>
      </c>
      <c r="BW27" s="346">
        <v>17522</v>
      </c>
      <c r="BX27" s="353"/>
      <c r="BY27" s="347">
        <v>17030</v>
      </c>
      <c r="BZ27" s="320">
        <v>17855.714343729695</v>
      </c>
      <c r="CA27" s="320">
        <v>17030</v>
      </c>
      <c r="CB27" s="320">
        <v>17030</v>
      </c>
      <c r="CC27" s="320">
        <v>18341.837368094351</v>
      </c>
      <c r="CD27" s="346">
        <v>17030</v>
      </c>
      <c r="CE27" s="353"/>
      <c r="CF27" s="347">
        <v>17574.226454474301</v>
      </c>
      <c r="CG27" s="333">
        <v>17921.71372757947</v>
      </c>
      <c r="CH27" s="333">
        <v>17279.072753209701</v>
      </c>
      <c r="CI27" s="333">
        <v>18109.003428801938</v>
      </c>
      <c r="CJ27" s="333">
        <v>18196.30882462826</v>
      </c>
      <c r="CK27" s="346">
        <v>17139.475970676078</v>
      </c>
      <c r="CL27" s="353"/>
      <c r="CM27" s="347">
        <v>18986.905801621961</v>
      </c>
      <c r="CN27" s="320">
        <v>18356.312828362221</v>
      </c>
      <c r="CO27" s="320">
        <v>17109.264179867143</v>
      </c>
      <c r="CP27" s="320">
        <v>18935.162955543572</v>
      </c>
      <c r="CQ27" s="320">
        <v>18894.895139709999</v>
      </c>
      <c r="CR27" s="346">
        <v>18149.028390940741</v>
      </c>
      <c r="CS27" s="353"/>
      <c r="CT27" s="330">
        <v>18115.861842824354</v>
      </c>
      <c r="CU27" s="248">
        <f>(17750+17250+19300+18800)/4</f>
        <v>18275</v>
      </c>
      <c r="CV27" s="333" t="s">
        <v>443</v>
      </c>
      <c r="CW27" s="320">
        <v>17030</v>
      </c>
      <c r="CX27" s="320">
        <v>17750</v>
      </c>
      <c r="CY27" s="320">
        <v>18045.268270695389</v>
      </c>
      <c r="CZ27" s="346">
        <v>18890</v>
      </c>
      <c r="DA27" s="353" t="s">
        <v>443</v>
      </c>
      <c r="DB27" s="347" t="s">
        <v>443</v>
      </c>
      <c r="DC27" s="320">
        <v>18110.570941627611</v>
      </c>
      <c r="DD27" s="320">
        <v>18272.14190093708</v>
      </c>
      <c r="DE27" s="320">
        <v>18890</v>
      </c>
      <c r="DF27" s="320">
        <v>18890</v>
      </c>
      <c r="DG27" s="346">
        <v>18890</v>
      </c>
      <c r="DH27" s="353" t="s">
        <v>443</v>
      </c>
      <c r="DI27" s="347" t="s">
        <v>443</v>
      </c>
      <c r="DJ27" s="320">
        <v>17630.574282147314</v>
      </c>
      <c r="DK27" s="320">
        <v>18521.236867823114</v>
      </c>
      <c r="DL27" s="320">
        <v>18305.292529252925</v>
      </c>
      <c r="DM27" s="320">
        <v>19460</v>
      </c>
      <c r="DN27" s="320">
        <v>19003.512594787764</v>
      </c>
      <c r="DO27" s="358" t="s">
        <v>443</v>
      </c>
      <c r="DP27" s="347" t="s">
        <v>443</v>
      </c>
    </row>
    <row r="28" spans="1:120" s="9" customFormat="1" ht="57" customHeight="1" x14ac:dyDescent="0.35">
      <c r="A28" s="244">
        <f>A26+1</f>
        <v>6</v>
      </c>
      <c r="B28" s="245">
        <v>16</v>
      </c>
      <c r="C28" s="253">
        <v>150000051</v>
      </c>
      <c r="D28" s="342" t="s">
        <v>97</v>
      </c>
      <c r="E28" s="247" t="s">
        <v>155</v>
      </c>
      <c r="F28" s="248">
        <v>18200</v>
      </c>
      <c r="G28" s="262"/>
      <c r="H28" s="250" t="s">
        <v>443</v>
      </c>
      <c r="I28" s="250">
        <v>18200</v>
      </c>
      <c r="J28" s="251">
        <v>18200</v>
      </c>
      <c r="K28" s="314"/>
      <c r="L28" s="250">
        <v>18200</v>
      </c>
      <c r="M28" s="250">
        <v>18200</v>
      </c>
      <c r="N28" s="252">
        <v>18200</v>
      </c>
      <c r="O28" s="250" t="s">
        <v>443</v>
      </c>
      <c r="P28" s="250">
        <v>18200</v>
      </c>
      <c r="Q28" s="251">
        <v>18200</v>
      </c>
      <c r="R28" s="314"/>
      <c r="S28" s="260">
        <v>18200</v>
      </c>
      <c r="T28" s="250">
        <v>18200</v>
      </c>
      <c r="U28" s="252" t="s">
        <v>443</v>
      </c>
      <c r="V28" s="250" t="s">
        <v>443</v>
      </c>
      <c r="W28" s="250" t="s">
        <v>443</v>
      </c>
      <c r="X28" s="251" t="s">
        <v>443</v>
      </c>
      <c r="Y28" s="314"/>
      <c r="Z28" s="250" t="s">
        <v>443</v>
      </c>
      <c r="AA28" s="250">
        <v>18200</v>
      </c>
      <c r="AB28" s="252">
        <v>18200</v>
      </c>
      <c r="AC28" s="250">
        <v>18200</v>
      </c>
      <c r="AD28" s="250">
        <v>18200</v>
      </c>
      <c r="AE28" s="250"/>
      <c r="AF28" s="265"/>
      <c r="AG28" s="260"/>
      <c r="AH28" s="251"/>
      <c r="AI28" s="252"/>
      <c r="AJ28" s="273"/>
      <c r="AK28" s="251"/>
      <c r="AL28" s="286">
        <f>((18200+300)+19000)/2</f>
        <v>18750</v>
      </c>
      <c r="AM28" s="249"/>
      <c r="AN28" s="265"/>
      <c r="AO28" s="250" t="s">
        <v>443</v>
      </c>
      <c r="AP28" s="250" t="s">
        <v>443</v>
      </c>
      <c r="AQ28" s="252" t="s">
        <v>443</v>
      </c>
      <c r="AR28" s="250">
        <v>18500</v>
      </c>
      <c r="AS28" s="250">
        <v>18500</v>
      </c>
      <c r="AT28" s="251">
        <v>18500</v>
      </c>
      <c r="AU28" s="314"/>
      <c r="AV28" s="250">
        <v>18500</v>
      </c>
      <c r="AW28" s="250" t="s">
        <v>443</v>
      </c>
      <c r="AX28" s="252" t="s">
        <v>443</v>
      </c>
      <c r="AY28" s="250">
        <v>18500</v>
      </c>
      <c r="AZ28" s="250" t="s">
        <v>443</v>
      </c>
      <c r="BA28" s="251" t="s">
        <v>443</v>
      </c>
      <c r="BB28" s="314"/>
      <c r="BC28" s="250">
        <v>18500</v>
      </c>
      <c r="BD28" s="250" t="s">
        <v>443</v>
      </c>
      <c r="BE28" s="252">
        <v>18500</v>
      </c>
      <c r="BF28" s="250">
        <v>18500</v>
      </c>
      <c r="BG28" s="250">
        <v>18681.037576254679</v>
      </c>
      <c r="BH28" s="251">
        <v>18782.774506182228</v>
      </c>
      <c r="BI28" s="314"/>
      <c r="BJ28" s="250">
        <v>19000</v>
      </c>
      <c r="BK28" s="250">
        <v>18253.946987253767</v>
      </c>
      <c r="BL28" s="252">
        <v>18887.186247988222</v>
      </c>
      <c r="BM28" s="250">
        <v>19000</v>
      </c>
      <c r="BN28" s="250">
        <v>19000</v>
      </c>
      <c r="BO28" s="325">
        <v>19200</v>
      </c>
      <c r="BP28" s="330">
        <v>19200</v>
      </c>
      <c r="BQ28" s="335"/>
      <c r="BR28" s="347">
        <v>19200</v>
      </c>
      <c r="BS28" s="320">
        <v>19200</v>
      </c>
      <c r="BT28" s="320">
        <v>19200</v>
      </c>
      <c r="BU28" s="320">
        <v>19200</v>
      </c>
      <c r="BV28" s="320">
        <v>19200</v>
      </c>
      <c r="BW28" s="346">
        <v>19200</v>
      </c>
      <c r="BX28" s="353"/>
      <c r="BY28" s="347">
        <v>19137.983271506553</v>
      </c>
      <c r="BZ28" s="320">
        <v>19200</v>
      </c>
      <c r="CA28" s="320">
        <v>19200</v>
      </c>
      <c r="CB28" s="320">
        <v>19200</v>
      </c>
      <c r="CC28" s="320">
        <v>19200</v>
      </c>
      <c r="CD28" s="346">
        <v>19200</v>
      </c>
      <c r="CE28" s="353"/>
      <c r="CF28" s="347">
        <v>19200</v>
      </c>
      <c r="CG28" s="333">
        <v>19200</v>
      </c>
      <c r="CH28" s="333">
        <v>19200</v>
      </c>
      <c r="CI28" s="333">
        <v>19200</v>
      </c>
      <c r="CJ28" s="333">
        <v>19200</v>
      </c>
      <c r="CK28" s="346">
        <v>19200</v>
      </c>
      <c r="CL28" s="353"/>
      <c r="CM28" s="347">
        <v>19200</v>
      </c>
      <c r="CN28" s="320">
        <v>19200</v>
      </c>
      <c r="CO28" s="320">
        <v>19200</v>
      </c>
      <c r="CP28" s="320">
        <v>19200</v>
      </c>
      <c r="CQ28" s="320">
        <v>19200</v>
      </c>
      <c r="CR28" s="346">
        <v>19200</v>
      </c>
      <c r="CS28" s="353"/>
      <c r="CT28" s="330">
        <v>19200</v>
      </c>
      <c r="CU28" s="248">
        <v>19700</v>
      </c>
      <c r="CV28" s="333">
        <v>19700</v>
      </c>
      <c r="CW28" s="320">
        <v>20082.765595921999</v>
      </c>
      <c r="CX28" s="320">
        <v>20256.887498603508</v>
      </c>
      <c r="CY28" s="320">
        <v>20117.281581746513</v>
      </c>
      <c r="CZ28" s="346">
        <v>20003.598306679211</v>
      </c>
      <c r="DA28" s="353">
        <v>19976.598341330817</v>
      </c>
      <c r="DB28" s="347" t="s">
        <v>443</v>
      </c>
      <c r="DC28" s="320">
        <v>19839.246653250502</v>
      </c>
      <c r="DD28" s="320">
        <v>19963.592625238725</v>
      </c>
      <c r="DE28" s="320">
        <v>19803.617059032294</v>
      </c>
      <c r="DF28" s="320">
        <v>19852.978107150371</v>
      </c>
      <c r="DG28" s="346">
        <v>19973.038251366121</v>
      </c>
      <c r="DH28" s="353">
        <v>19976.598341330817</v>
      </c>
      <c r="DI28" s="347">
        <v>19976.598341330817</v>
      </c>
      <c r="DJ28" s="320">
        <v>19833.196935193093</v>
      </c>
      <c r="DK28" s="320">
        <v>19891.575436088435</v>
      </c>
      <c r="DL28" s="320">
        <v>19860.76125541464</v>
      </c>
      <c r="DM28" s="320">
        <v>19791.282563242858</v>
      </c>
      <c r="DN28" s="320">
        <v>19913.515821521723</v>
      </c>
      <c r="DO28" s="358">
        <v>19976.598341330817</v>
      </c>
      <c r="DP28" s="347" t="s">
        <v>443</v>
      </c>
    </row>
    <row r="29" spans="1:120" s="9" customFormat="1" ht="57" customHeight="1" x14ac:dyDescent="0.35">
      <c r="A29" s="244"/>
      <c r="B29" s="245">
        <v>17</v>
      </c>
      <c r="C29" s="253">
        <v>150000052</v>
      </c>
      <c r="D29" s="342" t="s">
        <v>98</v>
      </c>
      <c r="E29" s="247" t="s">
        <v>158</v>
      </c>
      <c r="F29" s="248">
        <v>17700</v>
      </c>
      <c r="G29" s="262"/>
      <c r="H29" s="250" t="s">
        <v>443</v>
      </c>
      <c r="I29" s="250">
        <v>17700</v>
      </c>
      <c r="J29" s="251" t="s">
        <v>443</v>
      </c>
      <c r="K29" s="314"/>
      <c r="L29" s="250" t="s">
        <v>443</v>
      </c>
      <c r="M29" s="250" t="s">
        <v>443</v>
      </c>
      <c r="N29" s="252" t="s">
        <v>443</v>
      </c>
      <c r="O29" s="250" t="s">
        <v>443</v>
      </c>
      <c r="P29" s="250" t="s">
        <v>443</v>
      </c>
      <c r="Q29" s="251" t="s">
        <v>443</v>
      </c>
      <c r="R29" s="314"/>
      <c r="S29" s="250" t="s">
        <v>443</v>
      </c>
      <c r="T29" s="250" t="s">
        <v>443</v>
      </c>
      <c r="U29" s="252" t="s">
        <v>443</v>
      </c>
      <c r="V29" s="250" t="s">
        <v>443</v>
      </c>
      <c r="W29" s="250" t="s">
        <v>443</v>
      </c>
      <c r="X29" s="251" t="s">
        <v>443</v>
      </c>
      <c r="Y29" s="314"/>
      <c r="Z29" s="260">
        <v>17700</v>
      </c>
      <c r="AA29" s="250" t="s">
        <v>443</v>
      </c>
      <c r="AB29" s="252">
        <v>17700</v>
      </c>
      <c r="AC29" s="250" t="s">
        <v>443</v>
      </c>
      <c r="AD29" s="250">
        <v>17700</v>
      </c>
      <c r="AE29" s="250"/>
      <c r="AF29" s="265"/>
      <c r="AG29" s="260"/>
      <c r="AH29" s="251"/>
      <c r="AI29" s="252"/>
      <c r="AJ29" s="273"/>
      <c r="AK29" s="251"/>
      <c r="AL29" s="286">
        <f>17700+300</f>
        <v>18000</v>
      </c>
      <c r="AM29" s="249"/>
      <c r="AN29" s="265"/>
      <c r="AO29" s="250" t="s">
        <v>443</v>
      </c>
      <c r="AP29" s="250" t="s">
        <v>443</v>
      </c>
      <c r="AQ29" s="252" t="s">
        <v>443</v>
      </c>
      <c r="AR29" s="250" t="s">
        <v>443</v>
      </c>
      <c r="AS29" s="250" t="s">
        <v>443</v>
      </c>
      <c r="AT29" s="251" t="s">
        <v>443</v>
      </c>
      <c r="AU29" s="314"/>
      <c r="AV29" s="250">
        <v>18000</v>
      </c>
      <c r="AW29" s="250">
        <v>18000</v>
      </c>
      <c r="AX29" s="252">
        <v>17887.956403269756</v>
      </c>
      <c r="AY29" s="250">
        <v>18000</v>
      </c>
      <c r="AZ29" s="250" t="s">
        <v>443</v>
      </c>
      <c r="BA29" s="251" t="s">
        <v>443</v>
      </c>
      <c r="BB29" s="314"/>
      <c r="BC29" s="250" t="s">
        <v>443</v>
      </c>
      <c r="BD29" s="250" t="s">
        <v>443</v>
      </c>
      <c r="BE29" s="250" t="s">
        <v>443</v>
      </c>
      <c r="BF29" s="250" t="s">
        <v>443</v>
      </c>
      <c r="BG29" s="250" t="s">
        <v>443</v>
      </c>
      <c r="BH29" s="251" t="s">
        <v>443</v>
      </c>
      <c r="BI29" s="314"/>
      <c r="BJ29" s="250" t="s">
        <v>443</v>
      </c>
      <c r="BK29" s="250">
        <v>18000</v>
      </c>
      <c r="BL29" s="252" t="s">
        <v>443</v>
      </c>
      <c r="BM29" s="250" t="s">
        <v>443</v>
      </c>
      <c r="BN29" s="250" t="s">
        <v>443</v>
      </c>
      <c r="BO29" s="325">
        <v>18700</v>
      </c>
      <c r="BP29" s="330" t="s">
        <v>443</v>
      </c>
      <c r="BQ29" s="335"/>
      <c r="BR29" s="347" t="s">
        <v>443</v>
      </c>
      <c r="BS29" s="320" t="s">
        <v>443</v>
      </c>
      <c r="BT29" s="320" t="s">
        <v>443</v>
      </c>
      <c r="BU29" s="320" t="s">
        <v>443</v>
      </c>
      <c r="BV29" s="320" t="s">
        <v>443</v>
      </c>
      <c r="BW29" s="346" t="s">
        <v>443</v>
      </c>
      <c r="BX29" s="353"/>
      <c r="BY29" s="347">
        <v>18700</v>
      </c>
      <c r="BZ29" s="320" t="s">
        <v>443</v>
      </c>
      <c r="CA29" s="320">
        <v>18700</v>
      </c>
      <c r="CB29" s="320" t="s">
        <v>443</v>
      </c>
      <c r="CC29" s="320">
        <v>18700</v>
      </c>
      <c r="CD29" s="346" t="s">
        <v>443</v>
      </c>
      <c r="CE29" s="353"/>
      <c r="CF29" s="347">
        <v>18700</v>
      </c>
      <c r="CG29" s="333" t="s">
        <v>443</v>
      </c>
      <c r="CH29" s="333" t="s">
        <v>443</v>
      </c>
      <c r="CI29" s="333">
        <v>18700</v>
      </c>
      <c r="CJ29" s="333">
        <v>18700</v>
      </c>
      <c r="CK29" s="346" t="s">
        <v>443</v>
      </c>
      <c r="CL29" s="353"/>
      <c r="CM29" s="347" t="s">
        <v>443</v>
      </c>
      <c r="CN29" s="320">
        <v>18700</v>
      </c>
      <c r="CO29" s="320" t="s">
        <v>443</v>
      </c>
      <c r="CP29" s="320" t="s">
        <v>443</v>
      </c>
      <c r="CQ29" s="320" t="s">
        <v>443</v>
      </c>
      <c r="CR29" s="346" t="s">
        <v>443</v>
      </c>
      <c r="CS29" s="353"/>
      <c r="CT29" s="330" t="s">
        <v>443</v>
      </c>
      <c r="CU29" s="248">
        <v>19200</v>
      </c>
      <c r="CV29" s="333" t="s">
        <v>443</v>
      </c>
      <c r="CW29" s="320" t="s">
        <v>443</v>
      </c>
      <c r="CX29" s="320" t="s">
        <v>443</v>
      </c>
      <c r="CY29" s="320" t="s">
        <v>443</v>
      </c>
      <c r="CZ29" s="346" t="s">
        <v>443</v>
      </c>
      <c r="DA29" s="353">
        <v>19200</v>
      </c>
      <c r="DB29" s="347" t="s">
        <v>443</v>
      </c>
      <c r="DC29" s="320" t="s">
        <v>443</v>
      </c>
      <c r="DD29" s="320" t="s">
        <v>443</v>
      </c>
      <c r="DE29" s="320">
        <v>19660.168483647176</v>
      </c>
      <c r="DF29" s="320" t="s">
        <v>443</v>
      </c>
      <c r="DG29" s="346" t="s">
        <v>443</v>
      </c>
      <c r="DH29" s="353">
        <v>19200</v>
      </c>
      <c r="DI29" s="347">
        <v>19200</v>
      </c>
      <c r="DJ29" s="320">
        <v>19900</v>
      </c>
      <c r="DK29" s="320" t="s">
        <v>443</v>
      </c>
      <c r="DL29" s="320">
        <v>19900</v>
      </c>
      <c r="DM29" s="320" t="s">
        <v>443</v>
      </c>
      <c r="DN29" s="320">
        <v>19900</v>
      </c>
      <c r="DO29" s="358">
        <v>19200</v>
      </c>
      <c r="DP29" s="347" t="s">
        <v>443</v>
      </c>
    </row>
    <row r="30" spans="1:120" s="9" customFormat="1" ht="57" customHeight="1" x14ac:dyDescent="0.35">
      <c r="A30" s="244"/>
      <c r="B30" s="245">
        <v>18</v>
      </c>
      <c r="C30" s="253">
        <v>150000053</v>
      </c>
      <c r="D30" s="342" t="s">
        <v>24</v>
      </c>
      <c r="E30" s="247" t="s">
        <v>152</v>
      </c>
      <c r="F30" s="248">
        <v>17200</v>
      </c>
      <c r="G30" s="262"/>
      <c r="H30" s="250" t="s">
        <v>443</v>
      </c>
      <c r="I30" s="250" t="s">
        <v>443</v>
      </c>
      <c r="J30" s="251" t="s">
        <v>443</v>
      </c>
      <c r="K30" s="314"/>
      <c r="L30" s="250" t="s">
        <v>443</v>
      </c>
      <c r="M30" s="250" t="s">
        <v>443</v>
      </c>
      <c r="N30" s="252" t="s">
        <v>443</v>
      </c>
      <c r="O30" s="250" t="s">
        <v>443</v>
      </c>
      <c r="P30" s="250" t="s">
        <v>443</v>
      </c>
      <c r="Q30" s="251">
        <v>11293.478260869566</v>
      </c>
      <c r="R30" s="314"/>
      <c r="S30" s="250" t="s">
        <v>443</v>
      </c>
      <c r="T30" s="250" t="s">
        <v>443</v>
      </c>
      <c r="U30" s="252" t="s">
        <v>443</v>
      </c>
      <c r="V30" s="250" t="s">
        <v>443</v>
      </c>
      <c r="W30" s="250" t="s">
        <v>443</v>
      </c>
      <c r="X30" s="251" t="s">
        <v>443</v>
      </c>
      <c r="Y30" s="314"/>
      <c r="Z30" s="250" t="s">
        <v>443</v>
      </c>
      <c r="AA30" s="250" t="s">
        <v>443</v>
      </c>
      <c r="AB30" s="252" t="s">
        <v>443</v>
      </c>
      <c r="AC30" s="250" t="s">
        <v>443</v>
      </c>
      <c r="AD30" s="250" t="s">
        <v>443</v>
      </c>
      <c r="AE30" s="250"/>
      <c r="AF30" s="265"/>
      <c r="AG30" s="260"/>
      <c r="AH30" s="251"/>
      <c r="AI30" s="252"/>
      <c r="AJ30" s="273"/>
      <c r="AK30" s="251"/>
      <c r="AL30" s="286">
        <f>17200+300</f>
        <v>17500</v>
      </c>
      <c r="AM30" s="249"/>
      <c r="AN30" s="265"/>
      <c r="AO30" s="250" t="s">
        <v>443</v>
      </c>
      <c r="AP30" s="250" t="s">
        <v>443</v>
      </c>
      <c r="AQ30" s="252" t="s">
        <v>443</v>
      </c>
      <c r="AR30" s="250" t="s">
        <v>443</v>
      </c>
      <c r="AS30" s="250" t="s">
        <v>443</v>
      </c>
      <c r="AT30" s="251" t="s">
        <v>443</v>
      </c>
      <c r="AU30" s="314"/>
      <c r="AV30" s="250" t="s">
        <v>443</v>
      </c>
      <c r="AW30" s="250" t="s">
        <v>443</v>
      </c>
      <c r="AX30" s="252" t="s">
        <v>443</v>
      </c>
      <c r="AY30" s="250" t="s">
        <v>443</v>
      </c>
      <c r="AZ30" s="250" t="s">
        <v>443</v>
      </c>
      <c r="BA30" s="251" t="s">
        <v>443</v>
      </c>
      <c r="BB30" s="314"/>
      <c r="BC30" s="250" t="s">
        <v>443</v>
      </c>
      <c r="BD30" s="250" t="s">
        <v>443</v>
      </c>
      <c r="BE30" s="250" t="s">
        <v>443</v>
      </c>
      <c r="BF30" s="250" t="s">
        <v>443</v>
      </c>
      <c r="BG30" s="250" t="s">
        <v>443</v>
      </c>
      <c r="BH30" s="251" t="s">
        <v>443</v>
      </c>
      <c r="BI30" s="314"/>
      <c r="BJ30" s="250" t="s">
        <v>443</v>
      </c>
      <c r="BK30" s="250" t="s">
        <v>443</v>
      </c>
      <c r="BL30" s="252" t="s">
        <v>443</v>
      </c>
      <c r="BM30" s="250" t="s">
        <v>443</v>
      </c>
      <c r="BN30" s="250" t="s">
        <v>443</v>
      </c>
      <c r="BO30" s="325">
        <v>18200</v>
      </c>
      <c r="BP30" s="330" t="s">
        <v>443</v>
      </c>
      <c r="BQ30" s="335"/>
      <c r="BR30" s="347" t="s">
        <v>443</v>
      </c>
      <c r="BS30" s="320" t="s">
        <v>443</v>
      </c>
      <c r="BT30" s="320" t="s">
        <v>443</v>
      </c>
      <c r="BU30" s="320" t="s">
        <v>443</v>
      </c>
      <c r="BV30" s="320" t="s">
        <v>443</v>
      </c>
      <c r="BW30" s="346" t="s">
        <v>443</v>
      </c>
      <c r="BX30" s="353"/>
      <c r="BY30" s="347" t="s">
        <v>443</v>
      </c>
      <c r="BZ30" s="320" t="s">
        <v>443</v>
      </c>
      <c r="CA30" s="320" t="s">
        <v>443</v>
      </c>
      <c r="CB30" s="320" t="s">
        <v>443</v>
      </c>
      <c r="CC30" s="320" t="s">
        <v>443</v>
      </c>
      <c r="CD30" s="346" t="s">
        <v>443</v>
      </c>
      <c r="CE30" s="353"/>
      <c r="CF30" s="347" t="s">
        <v>443</v>
      </c>
      <c r="CG30" s="333" t="s">
        <v>443</v>
      </c>
      <c r="CH30" s="333" t="s">
        <v>443</v>
      </c>
      <c r="CI30" s="333" t="s">
        <v>443</v>
      </c>
      <c r="CJ30" s="333" t="s">
        <v>443</v>
      </c>
      <c r="CK30" s="346" t="s">
        <v>443</v>
      </c>
      <c r="CL30" s="353"/>
      <c r="CM30" s="347" t="s">
        <v>443</v>
      </c>
      <c r="CN30" s="320" t="s">
        <v>443</v>
      </c>
      <c r="CO30" s="320" t="s">
        <v>443</v>
      </c>
      <c r="CP30" s="320" t="s">
        <v>443</v>
      </c>
      <c r="CQ30" s="320" t="s">
        <v>443</v>
      </c>
      <c r="CR30" s="346" t="s">
        <v>443</v>
      </c>
      <c r="CS30" s="353"/>
      <c r="CT30" s="330" t="s">
        <v>443</v>
      </c>
      <c r="CU30" s="248">
        <v>18700</v>
      </c>
      <c r="CV30" s="333" t="s">
        <v>443</v>
      </c>
      <c r="CW30" s="320" t="s">
        <v>443</v>
      </c>
      <c r="CX30" s="320">
        <v>19791.678453102901</v>
      </c>
      <c r="CY30" s="320" t="s">
        <v>443</v>
      </c>
      <c r="CZ30" s="346" t="s">
        <v>443</v>
      </c>
      <c r="DA30" s="353" t="s">
        <v>443</v>
      </c>
      <c r="DB30" s="347" t="s">
        <v>443</v>
      </c>
      <c r="DC30" s="320" t="s">
        <v>443</v>
      </c>
      <c r="DD30" s="320" t="s">
        <v>443</v>
      </c>
      <c r="DE30" s="320" t="s">
        <v>443</v>
      </c>
      <c r="DF30" s="320" t="s">
        <v>443</v>
      </c>
      <c r="DG30" s="346" t="s">
        <v>443</v>
      </c>
      <c r="DH30" s="353" t="s">
        <v>443</v>
      </c>
      <c r="DI30" s="347" t="s">
        <v>443</v>
      </c>
      <c r="DJ30" s="320" t="s">
        <v>443</v>
      </c>
      <c r="DK30" s="320" t="s">
        <v>443</v>
      </c>
      <c r="DL30" s="320" t="s">
        <v>443</v>
      </c>
      <c r="DM30" s="320">
        <v>20300</v>
      </c>
      <c r="DN30" s="320">
        <v>20300</v>
      </c>
      <c r="DO30" s="358" t="s">
        <v>443</v>
      </c>
      <c r="DP30" s="347" t="s">
        <v>443</v>
      </c>
    </row>
    <row r="31" spans="1:120" s="9" customFormat="1" ht="57" hidden="1" customHeight="1" x14ac:dyDescent="0.35">
      <c r="A31" s="244" t="e">
        <f>#REF!+1</f>
        <v>#REF!</v>
      </c>
      <c r="B31" s="245">
        <f>ROW()-ROW($B$8)</f>
        <v>23</v>
      </c>
      <c r="C31" s="253">
        <v>150000078</v>
      </c>
      <c r="D31" s="342" t="s">
        <v>97</v>
      </c>
      <c r="E31" s="247" t="s">
        <v>221</v>
      </c>
      <c r="F31" s="248"/>
      <c r="G31" s="262"/>
      <c r="H31" s="250" t="s">
        <v>443</v>
      </c>
      <c r="I31" s="250" t="s">
        <v>443</v>
      </c>
      <c r="J31" s="251" t="s">
        <v>443</v>
      </c>
      <c r="K31" s="314"/>
      <c r="L31" s="250" t="s">
        <v>443</v>
      </c>
      <c r="M31" s="250" t="s">
        <v>443</v>
      </c>
      <c r="N31" s="252" t="s">
        <v>443</v>
      </c>
      <c r="O31" s="250" t="s">
        <v>443</v>
      </c>
      <c r="P31" s="250" t="s">
        <v>443</v>
      </c>
      <c r="Q31" s="251" t="s">
        <v>443</v>
      </c>
      <c r="R31" s="314"/>
      <c r="S31" s="250" t="s">
        <v>443</v>
      </c>
      <c r="T31" s="250" t="s">
        <v>443</v>
      </c>
      <c r="U31" s="252" t="s">
        <v>443</v>
      </c>
      <c r="V31" s="250" t="s">
        <v>443</v>
      </c>
      <c r="W31" s="250" t="s">
        <v>443</v>
      </c>
      <c r="X31" s="251" t="s">
        <v>443</v>
      </c>
      <c r="Y31" s="314"/>
      <c r="Z31" s="250" t="s">
        <v>443</v>
      </c>
      <c r="AA31" s="250" t="s">
        <v>443</v>
      </c>
      <c r="AB31" s="252"/>
      <c r="AC31" s="250"/>
      <c r="AD31" s="250" t="s">
        <v>443</v>
      </c>
      <c r="AE31" s="250"/>
      <c r="AF31" s="265"/>
      <c r="AG31" s="260"/>
      <c r="AH31" s="251"/>
      <c r="AI31" s="252"/>
      <c r="AJ31" s="273"/>
      <c r="AK31" s="251"/>
      <c r="AL31" s="248"/>
      <c r="AM31" s="249"/>
      <c r="AN31" s="265"/>
      <c r="AO31" s="250" t="s">
        <v>443</v>
      </c>
      <c r="AP31" s="250" t="s">
        <v>443</v>
      </c>
      <c r="AQ31" s="252" t="s">
        <v>443</v>
      </c>
      <c r="AR31" s="250" t="s">
        <v>443</v>
      </c>
      <c r="AS31" s="250" t="s">
        <v>443</v>
      </c>
      <c r="AT31" s="251" t="s">
        <v>443</v>
      </c>
      <c r="AU31" s="314"/>
      <c r="AV31" s="250" t="s">
        <v>443</v>
      </c>
      <c r="AW31" s="250" t="s">
        <v>443</v>
      </c>
      <c r="AX31" s="252" t="s">
        <v>443</v>
      </c>
      <c r="AY31" s="250" t="s">
        <v>443</v>
      </c>
      <c r="AZ31" s="250" t="s">
        <v>443</v>
      </c>
      <c r="BA31" s="251" t="s">
        <v>443</v>
      </c>
      <c r="BB31" s="314"/>
      <c r="BC31" s="250" t="s">
        <v>443</v>
      </c>
      <c r="BD31" s="250" t="s">
        <v>443</v>
      </c>
      <c r="BE31" s="250" t="s">
        <v>443</v>
      </c>
      <c r="BF31" s="250" t="s">
        <v>443</v>
      </c>
      <c r="BG31" s="250" t="s">
        <v>443</v>
      </c>
      <c r="BH31" s="251" t="s">
        <v>443</v>
      </c>
      <c r="BI31" s="314"/>
      <c r="BJ31" s="250" t="s">
        <v>443</v>
      </c>
      <c r="BK31" s="250" t="s">
        <v>443</v>
      </c>
      <c r="BL31" s="252" t="s">
        <v>443</v>
      </c>
      <c r="BM31" s="250" t="s">
        <v>443</v>
      </c>
      <c r="BN31" s="250" t="s">
        <v>443</v>
      </c>
      <c r="BO31" s="325"/>
      <c r="BP31" s="330" t="s">
        <v>443</v>
      </c>
      <c r="BQ31" s="335"/>
      <c r="BR31" s="347" t="s">
        <v>443</v>
      </c>
      <c r="BS31" s="320" t="s">
        <v>443</v>
      </c>
      <c r="BT31" s="320"/>
      <c r="BU31" s="320" t="s">
        <v>443</v>
      </c>
      <c r="BV31" s="320" t="s">
        <v>443</v>
      </c>
      <c r="BW31" s="346" t="s">
        <v>443</v>
      </c>
      <c r="BX31" s="353"/>
      <c r="BY31" s="347" t="s">
        <v>443</v>
      </c>
      <c r="BZ31" s="320" t="s">
        <v>443</v>
      </c>
      <c r="CA31" s="320" t="s">
        <v>443</v>
      </c>
      <c r="CB31" s="320" t="s">
        <v>443</v>
      </c>
      <c r="CC31" s="320" t="s">
        <v>443</v>
      </c>
      <c r="CD31" s="346" t="s">
        <v>443</v>
      </c>
      <c r="CE31" s="353"/>
      <c r="CF31" s="347" t="s">
        <v>443</v>
      </c>
      <c r="CG31" s="333" t="s">
        <v>443</v>
      </c>
      <c r="CH31" s="333" t="s">
        <v>443</v>
      </c>
      <c r="CI31" s="333" t="s">
        <v>443</v>
      </c>
      <c r="CJ31" s="333" t="s">
        <v>443</v>
      </c>
      <c r="CK31" s="346"/>
      <c r="CL31" s="353"/>
      <c r="CM31" s="347" t="s">
        <v>443</v>
      </c>
      <c r="CN31" s="320" t="s">
        <v>443</v>
      </c>
      <c r="CO31" s="320"/>
      <c r="CP31" s="320"/>
      <c r="CQ31" s="320" t="s">
        <v>443</v>
      </c>
      <c r="CR31" s="346"/>
      <c r="CS31" s="353"/>
      <c r="CT31" s="330"/>
      <c r="CU31" s="248"/>
      <c r="CV31" s="333" t="s">
        <v>443</v>
      </c>
      <c r="CW31" s="320"/>
      <c r="CX31" s="320"/>
      <c r="CY31" s="320"/>
      <c r="CZ31" s="346" t="s">
        <v>443</v>
      </c>
      <c r="DA31" s="353" t="s">
        <v>443</v>
      </c>
      <c r="DB31" s="347" t="s">
        <v>443</v>
      </c>
      <c r="DC31" s="320" t="s">
        <v>443</v>
      </c>
      <c r="DD31" s="320" t="s">
        <v>443</v>
      </c>
      <c r="DE31" s="320" t="s">
        <v>443</v>
      </c>
      <c r="DF31" s="320" t="s">
        <v>443</v>
      </c>
      <c r="DG31" s="346"/>
      <c r="DH31" s="353" t="s">
        <v>443</v>
      </c>
      <c r="DI31" s="347" t="s">
        <v>443</v>
      </c>
      <c r="DJ31" s="320" t="s">
        <v>443</v>
      </c>
      <c r="DK31" s="320" t="s">
        <v>443</v>
      </c>
      <c r="DL31" s="320" t="s">
        <v>443</v>
      </c>
      <c r="DM31" s="320"/>
      <c r="DN31" s="320"/>
      <c r="DO31" s="358" t="s">
        <v>443</v>
      </c>
      <c r="DP31" s="347" t="s">
        <v>443</v>
      </c>
    </row>
    <row r="32" spans="1:120" s="9" customFormat="1" ht="57" hidden="1" customHeight="1" x14ac:dyDescent="0.35">
      <c r="A32" s="244" t="e">
        <f t="shared" si="40"/>
        <v>#REF!</v>
      </c>
      <c r="B32" s="245">
        <f>ROW()-ROW($B$8)</f>
        <v>24</v>
      </c>
      <c r="C32" s="253">
        <v>150000079</v>
      </c>
      <c r="D32" s="342" t="s">
        <v>98</v>
      </c>
      <c r="E32" s="247" t="s">
        <v>220</v>
      </c>
      <c r="F32" s="248"/>
      <c r="G32" s="262"/>
      <c r="H32" s="250" t="s">
        <v>443</v>
      </c>
      <c r="I32" s="250" t="s">
        <v>443</v>
      </c>
      <c r="J32" s="251" t="s">
        <v>443</v>
      </c>
      <c r="K32" s="314"/>
      <c r="L32" s="250" t="s">
        <v>443</v>
      </c>
      <c r="M32" s="250" t="s">
        <v>443</v>
      </c>
      <c r="N32" s="252" t="s">
        <v>443</v>
      </c>
      <c r="O32" s="250" t="s">
        <v>443</v>
      </c>
      <c r="P32" s="250" t="s">
        <v>443</v>
      </c>
      <c r="Q32" s="251" t="s">
        <v>443</v>
      </c>
      <c r="R32" s="314"/>
      <c r="S32" s="250" t="s">
        <v>443</v>
      </c>
      <c r="T32" s="250" t="s">
        <v>443</v>
      </c>
      <c r="U32" s="252" t="s">
        <v>443</v>
      </c>
      <c r="V32" s="250" t="s">
        <v>443</v>
      </c>
      <c r="W32" s="250" t="s">
        <v>443</v>
      </c>
      <c r="X32" s="251" t="s">
        <v>443</v>
      </c>
      <c r="Y32" s="314"/>
      <c r="Z32" s="250" t="s">
        <v>443</v>
      </c>
      <c r="AA32" s="250" t="s">
        <v>443</v>
      </c>
      <c r="AB32" s="252"/>
      <c r="AC32" s="250"/>
      <c r="AD32" s="250" t="s">
        <v>443</v>
      </c>
      <c r="AE32" s="250"/>
      <c r="AF32" s="265"/>
      <c r="AG32" s="260"/>
      <c r="AH32" s="251"/>
      <c r="AI32" s="252"/>
      <c r="AJ32" s="273"/>
      <c r="AK32" s="251"/>
      <c r="AL32" s="248"/>
      <c r="AM32" s="249"/>
      <c r="AN32" s="265"/>
      <c r="AO32" s="250" t="s">
        <v>443</v>
      </c>
      <c r="AP32" s="250" t="s">
        <v>443</v>
      </c>
      <c r="AQ32" s="252" t="s">
        <v>443</v>
      </c>
      <c r="AR32" s="250" t="s">
        <v>443</v>
      </c>
      <c r="AS32" s="250" t="s">
        <v>443</v>
      </c>
      <c r="AT32" s="251" t="s">
        <v>443</v>
      </c>
      <c r="AU32" s="314"/>
      <c r="AV32" s="250" t="s">
        <v>443</v>
      </c>
      <c r="AW32" s="250" t="s">
        <v>443</v>
      </c>
      <c r="AX32" s="252" t="s">
        <v>443</v>
      </c>
      <c r="AY32" s="250" t="s">
        <v>443</v>
      </c>
      <c r="AZ32" s="250" t="s">
        <v>443</v>
      </c>
      <c r="BA32" s="251" t="s">
        <v>443</v>
      </c>
      <c r="BB32" s="314"/>
      <c r="BC32" s="250" t="s">
        <v>443</v>
      </c>
      <c r="BD32" s="250" t="s">
        <v>443</v>
      </c>
      <c r="BE32" s="250" t="s">
        <v>443</v>
      </c>
      <c r="BF32" s="250" t="s">
        <v>443</v>
      </c>
      <c r="BG32" s="250" t="s">
        <v>443</v>
      </c>
      <c r="BH32" s="251" t="s">
        <v>443</v>
      </c>
      <c r="BI32" s="314"/>
      <c r="BJ32" s="250" t="s">
        <v>443</v>
      </c>
      <c r="BK32" s="250" t="s">
        <v>443</v>
      </c>
      <c r="BL32" s="252" t="s">
        <v>443</v>
      </c>
      <c r="BM32" s="250" t="s">
        <v>443</v>
      </c>
      <c r="BN32" s="250" t="s">
        <v>443</v>
      </c>
      <c r="BO32" s="325"/>
      <c r="BP32" s="330" t="s">
        <v>443</v>
      </c>
      <c r="BQ32" s="335"/>
      <c r="BR32" s="347" t="s">
        <v>443</v>
      </c>
      <c r="BS32" s="320" t="s">
        <v>443</v>
      </c>
      <c r="BT32" s="320"/>
      <c r="BU32" s="320" t="s">
        <v>443</v>
      </c>
      <c r="BV32" s="320" t="s">
        <v>443</v>
      </c>
      <c r="BW32" s="346" t="s">
        <v>443</v>
      </c>
      <c r="BX32" s="353"/>
      <c r="BY32" s="347" t="s">
        <v>443</v>
      </c>
      <c r="BZ32" s="320" t="s">
        <v>443</v>
      </c>
      <c r="CA32" s="320" t="s">
        <v>443</v>
      </c>
      <c r="CB32" s="320" t="s">
        <v>443</v>
      </c>
      <c r="CC32" s="320" t="s">
        <v>443</v>
      </c>
      <c r="CD32" s="346" t="s">
        <v>443</v>
      </c>
      <c r="CE32" s="353"/>
      <c r="CF32" s="347" t="s">
        <v>443</v>
      </c>
      <c r="CG32" s="333" t="s">
        <v>443</v>
      </c>
      <c r="CH32" s="333" t="s">
        <v>443</v>
      </c>
      <c r="CI32" s="333" t="s">
        <v>443</v>
      </c>
      <c r="CJ32" s="333" t="s">
        <v>443</v>
      </c>
      <c r="CK32" s="346"/>
      <c r="CL32" s="353"/>
      <c r="CM32" s="347" t="s">
        <v>443</v>
      </c>
      <c r="CN32" s="320" t="s">
        <v>443</v>
      </c>
      <c r="CO32" s="320"/>
      <c r="CP32" s="320"/>
      <c r="CQ32" s="320" t="s">
        <v>443</v>
      </c>
      <c r="CR32" s="346"/>
      <c r="CS32" s="353"/>
      <c r="CT32" s="330"/>
      <c r="CU32" s="248"/>
      <c r="CV32" s="333" t="s">
        <v>443</v>
      </c>
      <c r="CW32" s="320"/>
      <c r="CX32" s="320"/>
      <c r="CY32" s="320"/>
      <c r="CZ32" s="346" t="s">
        <v>443</v>
      </c>
      <c r="DA32" s="353" t="s">
        <v>443</v>
      </c>
      <c r="DB32" s="347" t="s">
        <v>443</v>
      </c>
      <c r="DC32" s="320" t="s">
        <v>443</v>
      </c>
      <c r="DD32" s="320" t="s">
        <v>443</v>
      </c>
      <c r="DE32" s="320" t="s">
        <v>443</v>
      </c>
      <c r="DF32" s="320" t="s">
        <v>443</v>
      </c>
      <c r="DG32" s="346"/>
      <c r="DH32" s="353" t="s">
        <v>443</v>
      </c>
      <c r="DI32" s="347" t="s">
        <v>443</v>
      </c>
      <c r="DJ32" s="320" t="s">
        <v>443</v>
      </c>
      <c r="DK32" s="320" t="s">
        <v>443</v>
      </c>
      <c r="DL32" s="320" t="s">
        <v>443</v>
      </c>
      <c r="DM32" s="320"/>
      <c r="DN32" s="320"/>
      <c r="DO32" s="358" t="s">
        <v>443</v>
      </c>
      <c r="DP32" s="347" t="s">
        <v>443</v>
      </c>
    </row>
    <row r="33" spans="1:120" s="9" customFormat="1" ht="57" hidden="1" customHeight="1" x14ac:dyDescent="0.35">
      <c r="A33" s="244" t="e">
        <f>#REF!+1</f>
        <v>#REF!</v>
      </c>
      <c r="B33" s="245">
        <f>ROW()-ROW($B$8)</f>
        <v>25</v>
      </c>
      <c r="C33" s="254">
        <v>150000018</v>
      </c>
      <c r="D33" s="343" t="s">
        <v>24</v>
      </c>
      <c r="E33" s="247" t="s">
        <v>153</v>
      </c>
      <c r="F33" s="248"/>
      <c r="G33" s="262"/>
      <c r="H33" s="250" t="s">
        <v>443</v>
      </c>
      <c r="I33" s="250" t="s">
        <v>443</v>
      </c>
      <c r="J33" s="251" t="s">
        <v>443</v>
      </c>
      <c r="K33" s="314"/>
      <c r="L33" s="250" t="s">
        <v>443</v>
      </c>
      <c r="M33" s="250" t="s">
        <v>443</v>
      </c>
      <c r="N33" s="252" t="s">
        <v>443</v>
      </c>
      <c r="O33" s="250" t="s">
        <v>443</v>
      </c>
      <c r="P33" s="250" t="s">
        <v>443</v>
      </c>
      <c r="Q33" s="251" t="s">
        <v>443</v>
      </c>
      <c r="R33" s="314"/>
      <c r="S33" s="250" t="s">
        <v>443</v>
      </c>
      <c r="T33" s="250" t="s">
        <v>443</v>
      </c>
      <c r="U33" s="252" t="s">
        <v>443</v>
      </c>
      <c r="V33" s="250" t="s">
        <v>443</v>
      </c>
      <c r="W33" s="250" t="s">
        <v>443</v>
      </c>
      <c r="X33" s="251" t="s">
        <v>443</v>
      </c>
      <c r="Y33" s="314"/>
      <c r="Z33" s="250" t="s">
        <v>443</v>
      </c>
      <c r="AA33" s="250" t="s">
        <v>443</v>
      </c>
      <c r="AB33" s="252"/>
      <c r="AC33" s="250"/>
      <c r="AD33" s="250" t="s">
        <v>443</v>
      </c>
      <c r="AE33" s="250"/>
      <c r="AF33" s="265"/>
      <c r="AG33" s="260"/>
      <c r="AH33" s="251"/>
      <c r="AI33" s="252"/>
      <c r="AJ33" s="273"/>
      <c r="AK33" s="251"/>
      <c r="AL33" s="248"/>
      <c r="AM33" s="249"/>
      <c r="AN33" s="265"/>
      <c r="AO33" s="250" t="s">
        <v>443</v>
      </c>
      <c r="AP33" s="250" t="s">
        <v>443</v>
      </c>
      <c r="AQ33" s="252" t="s">
        <v>443</v>
      </c>
      <c r="AR33" s="250" t="s">
        <v>443</v>
      </c>
      <c r="AS33" s="250" t="s">
        <v>443</v>
      </c>
      <c r="AT33" s="251" t="s">
        <v>443</v>
      </c>
      <c r="AU33" s="314"/>
      <c r="AV33" s="250" t="s">
        <v>443</v>
      </c>
      <c r="AW33" s="250" t="s">
        <v>443</v>
      </c>
      <c r="AX33" s="252" t="s">
        <v>443</v>
      </c>
      <c r="AY33" s="250" t="s">
        <v>443</v>
      </c>
      <c r="AZ33" s="250" t="s">
        <v>443</v>
      </c>
      <c r="BA33" s="251" t="s">
        <v>443</v>
      </c>
      <c r="BB33" s="314"/>
      <c r="BC33" s="250" t="s">
        <v>443</v>
      </c>
      <c r="BD33" s="250" t="s">
        <v>443</v>
      </c>
      <c r="BE33" s="250" t="s">
        <v>443</v>
      </c>
      <c r="BF33" s="250" t="s">
        <v>443</v>
      </c>
      <c r="BG33" s="250" t="s">
        <v>443</v>
      </c>
      <c r="BH33" s="251" t="s">
        <v>443</v>
      </c>
      <c r="BI33" s="314"/>
      <c r="BJ33" s="250" t="s">
        <v>443</v>
      </c>
      <c r="BK33" s="250" t="s">
        <v>443</v>
      </c>
      <c r="BL33" s="252" t="s">
        <v>443</v>
      </c>
      <c r="BM33" s="250" t="s">
        <v>443</v>
      </c>
      <c r="BN33" s="250" t="s">
        <v>443</v>
      </c>
      <c r="BO33" s="325"/>
      <c r="BP33" s="330" t="s">
        <v>443</v>
      </c>
      <c r="BQ33" s="335"/>
      <c r="BR33" s="347" t="s">
        <v>443</v>
      </c>
      <c r="BS33" s="320" t="s">
        <v>443</v>
      </c>
      <c r="BT33" s="320"/>
      <c r="BU33" s="320" t="s">
        <v>443</v>
      </c>
      <c r="BV33" s="320" t="s">
        <v>443</v>
      </c>
      <c r="BW33" s="346" t="s">
        <v>443</v>
      </c>
      <c r="BX33" s="353"/>
      <c r="BY33" s="347" t="s">
        <v>443</v>
      </c>
      <c r="BZ33" s="320" t="s">
        <v>443</v>
      </c>
      <c r="CA33" s="320" t="s">
        <v>443</v>
      </c>
      <c r="CB33" s="320" t="s">
        <v>443</v>
      </c>
      <c r="CC33" s="320" t="s">
        <v>443</v>
      </c>
      <c r="CD33" s="346" t="s">
        <v>443</v>
      </c>
      <c r="CE33" s="353"/>
      <c r="CF33" s="347" t="s">
        <v>443</v>
      </c>
      <c r="CG33" s="333" t="s">
        <v>443</v>
      </c>
      <c r="CH33" s="333" t="s">
        <v>443</v>
      </c>
      <c r="CI33" s="333" t="s">
        <v>443</v>
      </c>
      <c r="CJ33" s="333" t="s">
        <v>443</v>
      </c>
      <c r="CK33" s="346"/>
      <c r="CL33" s="353"/>
      <c r="CM33" s="347" t="s">
        <v>443</v>
      </c>
      <c r="CN33" s="320" t="s">
        <v>443</v>
      </c>
      <c r="CO33" s="320"/>
      <c r="CP33" s="320"/>
      <c r="CQ33" s="320" t="s">
        <v>443</v>
      </c>
      <c r="CR33" s="346"/>
      <c r="CS33" s="353"/>
      <c r="CT33" s="330"/>
      <c r="CU33" s="248"/>
      <c r="CV33" s="333" t="s">
        <v>443</v>
      </c>
      <c r="CW33" s="320"/>
      <c r="CX33" s="320"/>
      <c r="CY33" s="320"/>
      <c r="CZ33" s="346" t="s">
        <v>443</v>
      </c>
      <c r="DA33" s="353" t="s">
        <v>443</v>
      </c>
      <c r="DB33" s="347" t="s">
        <v>443</v>
      </c>
      <c r="DC33" s="320" t="s">
        <v>443</v>
      </c>
      <c r="DD33" s="320" t="s">
        <v>443</v>
      </c>
      <c r="DE33" s="320" t="s">
        <v>443</v>
      </c>
      <c r="DF33" s="320" t="s">
        <v>443</v>
      </c>
      <c r="DG33" s="346"/>
      <c r="DH33" s="353" t="s">
        <v>443</v>
      </c>
      <c r="DI33" s="347" t="s">
        <v>443</v>
      </c>
      <c r="DJ33" s="320" t="s">
        <v>443</v>
      </c>
      <c r="DK33" s="320" t="s">
        <v>443</v>
      </c>
      <c r="DL33" s="320" t="s">
        <v>443</v>
      </c>
      <c r="DM33" s="320"/>
      <c r="DN33" s="320"/>
      <c r="DO33" s="358" t="s">
        <v>443</v>
      </c>
      <c r="DP33" s="347" t="s">
        <v>443</v>
      </c>
    </row>
    <row r="34" spans="1:120" s="9" customFormat="1" ht="57" customHeight="1" x14ac:dyDescent="0.35">
      <c r="A34" s="244"/>
      <c r="B34" s="245">
        <v>19</v>
      </c>
      <c r="C34" s="254">
        <v>150000061</v>
      </c>
      <c r="D34" s="343" t="s">
        <v>11</v>
      </c>
      <c r="E34" s="247" t="s">
        <v>255</v>
      </c>
      <c r="F34" s="248">
        <v>18250</v>
      </c>
      <c r="G34" s="262"/>
      <c r="H34" s="250" t="s">
        <v>443</v>
      </c>
      <c r="I34" s="250">
        <v>18250</v>
      </c>
      <c r="J34" s="251">
        <v>18250</v>
      </c>
      <c r="K34" s="314"/>
      <c r="L34" s="250">
        <v>18250</v>
      </c>
      <c r="M34" s="250">
        <v>18250</v>
      </c>
      <c r="N34" s="252" t="s">
        <v>443</v>
      </c>
      <c r="O34" s="250">
        <v>18250</v>
      </c>
      <c r="P34" s="250" t="s">
        <v>443</v>
      </c>
      <c r="Q34" s="251">
        <v>18250</v>
      </c>
      <c r="R34" s="314"/>
      <c r="S34" s="260">
        <v>18250</v>
      </c>
      <c r="T34" s="250">
        <v>18250</v>
      </c>
      <c r="U34" s="252">
        <v>18250</v>
      </c>
      <c r="V34" s="250" t="s">
        <v>443</v>
      </c>
      <c r="W34" s="250">
        <v>18250</v>
      </c>
      <c r="X34" s="251" t="s">
        <v>443</v>
      </c>
      <c r="Y34" s="314"/>
      <c r="Z34" s="260">
        <v>18250</v>
      </c>
      <c r="AA34" s="250" t="s">
        <v>443</v>
      </c>
      <c r="AB34" s="252">
        <v>18250</v>
      </c>
      <c r="AC34" s="250">
        <v>18250</v>
      </c>
      <c r="AD34" s="250" t="s">
        <v>443</v>
      </c>
      <c r="AE34" s="250"/>
      <c r="AF34" s="265"/>
      <c r="AG34" s="260"/>
      <c r="AH34" s="251"/>
      <c r="AI34" s="252"/>
      <c r="AJ34" s="273"/>
      <c r="AK34" s="251"/>
      <c r="AL34" s="248">
        <v>18250</v>
      </c>
      <c r="AM34" s="249"/>
      <c r="AN34" s="265"/>
      <c r="AO34" s="250" t="s">
        <v>443</v>
      </c>
      <c r="AP34" s="250" t="s">
        <v>443</v>
      </c>
      <c r="AQ34" s="252" t="s">
        <v>443</v>
      </c>
      <c r="AR34" s="250" t="s">
        <v>443</v>
      </c>
      <c r="AS34" s="250" t="s">
        <v>443</v>
      </c>
      <c r="AT34" s="251" t="s">
        <v>443</v>
      </c>
      <c r="AU34" s="314"/>
      <c r="AV34" s="250" t="s">
        <v>443</v>
      </c>
      <c r="AW34" s="250" t="s">
        <v>443</v>
      </c>
      <c r="AX34" s="252" t="s">
        <v>443</v>
      </c>
      <c r="AY34" s="250" t="s">
        <v>443</v>
      </c>
      <c r="AZ34" s="250" t="s">
        <v>443</v>
      </c>
      <c r="BA34" s="251" t="s">
        <v>443</v>
      </c>
      <c r="BB34" s="314"/>
      <c r="BC34" s="250" t="s">
        <v>443</v>
      </c>
      <c r="BD34" s="250" t="s">
        <v>443</v>
      </c>
      <c r="BE34" s="250" t="s">
        <v>443</v>
      </c>
      <c r="BF34" s="250" t="s">
        <v>443</v>
      </c>
      <c r="BG34" s="250" t="s">
        <v>443</v>
      </c>
      <c r="BH34" s="251" t="s">
        <v>443</v>
      </c>
      <c r="BI34" s="314"/>
      <c r="BJ34" s="250" t="s">
        <v>443</v>
      </c>
      <c r="BK34" s="250" t="s">
        <v>443</v>
      </c>
      <c r="BL34" s="252" t="s">
        <v>443</v>
      </c>
      <c r="BM34" s="250" t="s">
        <v>443</v>
      </c>
      <c r="BN34" s="250" t="s">
        <v>443</v>
      </c>
      <c r="BO34" s="325">
        <v>18250</v>
      </c>
      <c r="BP34" s="330" t="s">
        <v>443</v>
      </c>
      <c r="BQ34" s="335"/>
      <c r="BR34" s="347" t="s">
        <v>443</v>
      </c>
      <c r="BS34" s="320" t="s">
        <v>443</v>
      </c>
      <c r="BT34" s="320">
        <v>18250</v>
      </c>
      <c r="BU34" s="320" t="s">
        <v>443</v>
      </c>
      <c r="BV34" s="320" t="s">
        <v>443</v>
      </c>
      <c r="BW34" s="346" t="s">
        <v>443</v>
      </c>
      <c r="BX34" s="353"/>
      <c r="BY34" s="347" t="s">
        <v>443</v>
      </c>
      <c r="BZ34" s="320" t="s">
        <v>443</v>
      </c>
      <c r="CA34" s="320" t="s">
        <v>443</v>
      </c>
      <c r="CB34" s="320" t="s">
        <v>443</v>
      </c>
      <c r="CC34" s="320" t="s">
        <v>443</v>
      </c>
      <c r="CD34" s="346" t="s">
        <v>443</v>
      </c>
      <c r="CE34" s="353"/>
      <c r="CF34" s="347">
        <v>22721</v>
      </c>
      <c r="CG34" s="333" t="s">
        <v>443</v>
      </c>
      <c r="CH34" s="333" t="s">
        <v>443</v>
      </c>
      <c r="CI34" s="333" t="s">
        <v>443</v>
      </c>
      <c r="CJ34" s="333" t="s">
        <v>443</v>
      </c>
      <c r="CK34" s="346">
        <v>19000</v>
      </c>
      <c r="CL34" s="353"/>
      <c r="CM34" s="347" t="s">
        <v>443</v>
      </c>
      <c r="CN34" s="320" t="s">
        <v>443</v>
      </c>
      <c r="CO34" s="320">
        <v>19000</v>
      </c>
      <c r="CP34" s="320">
        <v>19000</v>
      </c>
      <c r="CQ34" s="320" t="s">
        <v>443</v>
      </c>
      <c r="CR34" s="346">
        <v>19000</v>
      </c>
      <c r="CS34" s="353"/>
      <c r="CT34" s="330">
        <v>19000</v>
      </c>
      <c r="CU34" s="248">
        <f>13500+6500</f>
        <v>20000</v>
      </c>
      <c r="CV34" s="333" t="s">
        <v>443</v>
      </c>
      <c r="CW34" s="320">
        <v>19000</v>
      </c>
      <c r="CX34" s="320" t="s">
        <v>443</v>
      </c>
      <c r="CY34" s="320">
        <v>20000</v>
      </c>
      <c r="CZ34" s="346" t="s">
        <v>443</v>
      </c>
      <c r="DA34" s="353" t="s">
        <v>443</v>
      </c>
      <c r="DB34" s="347" t="s">
        <v>443</v>
      </c>
      <c r="DC34" s="320" t="s">
        <v>443</v>
      </c>
      <c r="DD34" s="320" t="s">
        <v>443</v>
      </c>
      <c r="DE34" s="320" t="s">
        <v>443</v>
      </c>
      <c r="DF34" s="320" t="s">
        <v>443</v>
      </c>
      <c r="DG34" s="346">
        <v>20000</v>
      </c>
      <c r="DH34" s="353" t="s">
        <v>443</v>
      </c>
      <c r="DI34" s="347" t="s">
        <v>443</v>
      </c>
      <c r="DJ34" s="320" t="s">
        <v>443</v>
      </c>
      <c r="DK34" s="320" t="s">
        <v>443</v>
      </c>
      <c r="DL34" s="320" t="s">
        <v>443</v>
      </c>
      <c r="DM34" s="320">
        <v>20000</v>
      </c>
      <c r="DN34" s="320" t="s">
        <v>443</v>
      </c>
      <c r="DO34" s="358" t="s">
        <v>443</v>
      </c>
      <c r="DP34" s="347" t="s">
        <v>443</v>
      </c>
    </row>
    <row r="35" spans="1:120" s="9" customFormat="1" ht="57" customHeight="1" x14ac:dyDescent="0.35">
      <c r="A35" s="244"/>
      <c r="B35" s="245">
        <v>20</v>
      </c>
      <c r="C35" s="254" t="s">
        <v>442</v>
      </c>
      <c r="D35" s="343"/>
      <c r="E35" s="247" t="s">
        <v>470</v>
      </c>
      <c r="F35" s="248">
        <v>14000</v>
      </c>
      <c r="G35" s="262"/>
      <c r="H35" s="250" t="s">
        <v>443</v>
      </c>
      <c r="I35" s="250" t="s">
        <v>443</v>
      </c>
      <c r="J35" s="251" t="s">
        <v>443</v>
      </c>
      <c r="K35" s="314"/>
      <c r="L35" s="250" t="s">
        <v>443</v>
      </c>
      <c r="M35" s="250">
        <v>14000</v>
      </c>
      <c r="N35" s="252" t="s">
        <v>443</v>
      </c>
      <c r="O35" s="250" t="s">
        <v>443</v>
      </c>
      <c r="P35" s="250" t="s">
        <v>443</v>
      </c>
      <c r="Q35" s="251" t="s">
        <v>443</v>
      </c>
      <c r="R35" s="314"/>
      <c r="S35" s="250" t="s">
        <v>443</v>
      </c>
      <c r="T35" s="250" t="s">
        <v>443</v>
      </c>
      <c r="U35" s="252" t="s">
        <v>443</v>
      </c>
      <c r="V35" s="250" t="s">
        <v>443</v>
      </c>
      <c r="W35" s="250" t="s">
        <v>443</v>
      </c>
      <c r="X35" s="251" t="s">
        <v>443</v>
      </c>
      <c r="Y35" s="314"/>
      <c r="Z35" s="250" t="s">
        <v>443</v>
      </c>
      <c r="AA35" s="250" t="s">
        <v>443</v>
      </c>
      <c r="AB35" s="252" t="s">
        <v>443</v>
      </c>
      <c r="AC35" s="250" t="s">
        <v>443</v>
      </c>
      <c r="AD35" s="250" t="s">
        <v>443</v>
      </c>
      <c r="AE35" s="250"/>
      <c r="AF35" s="265"/>
      <c r="AG35" s="260"/>
      <c r="AH35" s="251"/>
      <c r="AI35" s="252"/>
      <c r="AJ35" s="273"/>
      <c r="AK35" s="251"/>
      <c r="AL35" s="248">
        <v>2800</v>
      </c>
      <c r="AM35" s="249"/>
      <c r="AN35" s="265"/>
      <c r="AO35" s="250" t="s">
        <v>443</v>
      </c>
      <c r="AP35" s="250" t="s">
        <v>443</v>
      </c>
      <c r="AQ35" s="252" t="s">
        <v>443</v>
      </c>
      <c r="AR35" s="250" t="s">
        <v>443</v>
      </c>
      <c r="AS35" s="250" t="s">
        <v>443</v>
      </c>
      <c r="AT35" s="251" t="s">
        <v>443</v>
      </c>
      <c r="AU35" s="314"/>
      <c r="AV35" s="250" t="s">
        <v>443</v>
      </c>
      <c r="AW35" s="250" t="s">
        <v>443</v>
      </c>
      <c r="AX35" s="252" t="s">
        <v>443</v>
      </c>
      <c r="AY35" s="250" t="s">
        <v>443</v>
      </c>
      <c r="AZ35" s="250" t="s">
        <v>443</v>
      </c>
      <c r="BA35" s="251" t="s">
        <v>443</v>
      </c>
      <c r="BB35" s="314"/>
      <c r="BC35" s="250" t="s">
        <v>443</v>
      </c>
      <c r="BD35" s="250" t="s">
        <v>443</v>
      </c>
      <c r="BE35" s="250" t="s">
        <v>443</v>
      </c>
      <c r="BF35" s="250" t="s">
        <v>443</v>
      </c>
      <c r="BG35" s="250" t="s">
        <v>443</v>
      </c>
      <c r="BH35" s="251" t="s">
        <v>443</v>
      </c>
      <c r="BI35" s="314"/>
      <c r="BJ35" s="250" t="s">
        <v>443</v>
      </c>
      <c r="BK35" s="250" t="s">
        <v>443</v>
      </c>
      <c r="BL35" s="252" t="s">
        <v>443</v>
      </c>
      <c r="BM35" s="250" t="s">
        <v>443</v>
      </c>
      <c r="BN35" s="250" t="s">
        <v>443</v>
      </c>
      <c r="BO35" s="325">
        <v>10000</v>
      </c>
      <c r="BP35" s="330" t="s">
        <v>443</v>
      </c>
      <c r="BQ35" s="335"/>
      <c r="BR35" s="347" t="s">
        <v>443</v>
      </c>
      <c r="BS35" s="320" t="s">
        <v>443</v>
      </c>
      <c r="BT35" s="320" t="s">
        <v>443</v>
      </c>
      <c r="BU35" s="320" t="s">
        <v>443</v>
      </c>
      <c r="BV35" s="320" t="s">
        <v>443</v>
      </c>
      <c r="BW35" s="346" t="s">
        <v>443</v>
      </c>
      <c r="BX35" s="353"/>
      <c r="BY35" s="347" t="s">
        <v>443</v>
      </c>
      <c r="BZ35" s="320" t="s">
        <v>443</v>
      </c>
      <c r="CA35" s="320" t="s">
        <v>443</v>
      </c>
      <c r="CB35" s="320" t="s">
        <v>443</v>
      </c>
      <c r="CC35" s="320" t="s">
        <v>443</v>
      </c>
      <c r="CD35" s="346" t="s">
        <v>443</v>
      </c>
      <c r="CE35" s="353"/>
      <c r="CF35" s="347" t="s">
        <v>443</v>
      </c>
      <c r="CG35" s="333" t="s">
        <v>443</v>
      </c>
      <c r="CH35" s="333" t="s">
        <v>443</v>
      </c>
      <c r="CI35" s="333" t="s">
        <v>443</v>
      </c>
      <c r="CJ35" s="333" t="s">
        <v>443</v>
      </c>
      <c r="CK35" s="346" t="s">
        <v>443</v>
      </c>
      <c r="CL35" s="353"/>
      <c r="CM35" s="347" t="s">
        <v>443</v>
      </c>
      <c r="CN35" s="320" t="s">
        <v>443</v>
      </c>
      <c r="CO35" s="320" t="s">
        <v>443</v>
      </c>
      <c r="CP35" s="320" t="s">
        <v>443</v>
      </c>
      <c r="CQ35" s="320" t="s">
        <v>443</v>
      </c>
      <c r="CR35" s="346" t="s">
        <v>443</v>
      </c>
      <c r="CS35" s="353"/>
      <c r="CT35" s="330" t="s">
        <v>443</v>
      </c>
      <c r="CU35" s="248">
        <v>10000</v>
      </c>
      <c r="CV35" s="333" t="s">
        <v>443</v>
      </c>
      <c r="CW35" s="320" t="s">
        <v>443</v>
      </c>
      <c r="CX35" s="320" t="s">
        <v>443</v>
      </c>
      <c r="CY35" s="320" t="s">
        <v>443</v>
      </c>
      <c r="CZ35" s="346" t="s">
        <v>443</v>
      </c>
      <c r="DA35" s="353" t="s">
        <v>443</v>
      </c>
      <c r="DB35" s="347" t="s">
        <v>443</v>
      </c>
      <c r="DC35" s="320" t="s">
        <v>443</v>
      </c>
      <c r="DD35" s="320" t="s">
        <v>443</v>
      </c>
      <c r="DE35" s="320" t="s">
        <v>443</v>
      </c>
      <c r="DF35" s="320" t="s">
        <v>443</v>
      </c>
      <c r="DG35" s="346" t="s">
        <v>443</v>
      </c>
      <c r="DH35" s="353" t="s">
        <v>443</v>
      </c>
      <c r="DI35" s="347" t="s">
        <v>443</v>
      </c>
      <c r="DJ35" s="320" t="s">
        <v>443</v>
      </c>
      <c r="DK35" s="320" t="s">
        <v>443</v>
      </c>
      <c r="DL35" s="320" t="s">
        <v>443</v>
      </c>
      <c r="DM35" s="320" t="s">
        <v>443</v>
      </c>
      <c r="DN35" s="320" t="s">
        <v>443</v>
      </c>
      <c r="DO35" s="358" t="s">
        <v>443</v>
      </c>
      <c r="DP35" s="347" t="s">
        <v>443</v>
      </c>
    </row>
    <row r="36" spans="1:120" ht="26.5" customHeight="1" x14ac:dyDescent="0.35">
      <c r="A36" s="228" t="s">
        <v>150</v>
      </c>
      <c r="B36" s="229" t="s">
        <v>444</v>
      </c>
      <c r="C36" s="230"/>
      <c r="D36" s="231"/>
      <c r="E36" s="232"/>
      <c r="F36" s="233"/>
      <c r="G36" s="234"/>
      <c r="H36" s="235"/>
      <c r="I36" s="235"/>
      <c r="J36" s="232"/>
      <c r="K36" s="315"/>
      <c r="L36" s="235"/>
      <c r="M36" s="235"/>
      <c r="N36" s="269"/>
      <c r="O36" s="235"/>
      <c r="P36" s="235"/>
      <c r="Q36" s="232"/>
      <c r="R36" s="315"/>
      <c r="S36" s="258"/>
      <c r="T36" s="235"/>
      <c r="U36" s="269"/>
      <c r="V36" s="235"/>
      <c r="W36" s="235"/>
      <c r="X36" s="232"/>
      <c r="Y36" s="315"/>
      <c r="Z36" s="258"/>
      <c r="AA36" s="235"/>
      <c r="AB36" s="269"/>
      <c r="AC36" s="235"/>
      <c r="AD36" s="235"/>
      <c r="AE36" s="235"/>
      <c r="AF36" s="264"/>
      <c r="AG36" s="258"/>
      <c r="AH36" s="232"/>
      <c r="AI36" s="269"/>
      <c r="AJ36" s="271"/>
      <c r="AK36" s="232"/>
      <c r="AL36" s="233"/>
      <c r="AM36" s="234"/>
      <c r="AN36" s="264"/>
      <c r="AO36" s="235"/>
      <c r="AP36" s="235"/>
      <c r="AQ36" s="269"/>
      <c r="AR36" s="235"/>
      <c r="AS36" s="235"/>
      <c r="AT36" s="232"/>
      <c r="AU36" s="315"/>
      <c r="AV36" s="235"/>
      <c r="AW36" s="235"/>
      <c r="AX36" s="269"/>
      <c r="AY36" s="227"/>
      <c r="AZ36" s="235"/>
      <c r="BA36" s="232"/>
      <c r="BB36" s="315"/>
      <c r="BC36" s="235"/>
      <c r="BD36" s="235"/>
      <c r="BE36" s="269"/>
      <c r="BF36" s="235"/>
      <c r="BG36" s="235"/>
      <c r="BH36" s="232"/>
      <c r="BI36" s="315"/>
      <c r="BJ36" s="235"/>
      <c r="BK36" s="235"/>
      <c r="BL36" s="269"/>
      <c r="BM36" s="235"/>
      <c r="BN36" s="235"/>
      <c r="BO36" s="323"/>
      <c r="BP36" s="328"/>
      <c r="BQ36" s="334"/>
      <c r="BR36" s="234"/>
      <c r="BS36" s="235"/>
      <c r="BT36" s="235"/>
      <c r="BU36" s="235"/>
      <c r="BV36" s="235"/>
      <c r="BW36" s="258"/>
      <c r="BX36" s="352"/>
      <c r="BY36" s="234"/>
      <c r="BZ36" s="235"/>
      <c r="CA36" s="235"/>
      <c r="CB36" s="235"/>
      <c r="CC36" s="235"/>
      <c r="CD36" s="258"/>
      <c r="CE36" s="352"/>
      <c r="CF36" s="234"/>
      <c r="CG36" s="269"/>
      <c r="CH36" s="269"/>
      <c r="CI36" s="269"/>
      <c r="CJ36" s="269"/>
      <c r="CK36" s="258"/>
      <c r="CL36" s="352"/>
      <c r="CM36" s="234"/>
      <c r="CN36" s="235"/>
      <c r="CO36" s="235"/>
      <c r="CP36" s="235"/>
      <c r="CQ36" s="235"/>
      <c r="CR36" s="258"/>
      <c r="CS36" s="352"/>
      <c r="CT36" s="328"/>
      <c r="CU36" s="233"/>
      <c r="CV36" s="269"/>
      <c r="CW36" s="235"/>
      <c r="CX36" s="235"/>
      <c r="CY36" s="235"/>
      <c r="CZ36" s="258"/>
      <c r="DA36" s="352"/>
      <c r="DB36" s="234"/>
      <c r="DC36" s="235"/>
      <c r="DD36" s="235"/>
      <c r="DE36" s="235"/>
      <c r="DF36" s="235"/>
      <c r="DG36" s="258"/>
      <c r="DH36" s="352"/>
      <c r="DI36" s="234"/>
      <c r="DJ36" s="235"/>
      <c r="DK36" s="235"/>
      <c r="DL36" s="235"/>
      <c r="DM36" s="235"/>
      <c r="DN36" s="235"/>
      <c r="DO36" s="357"/>
      <c r="DP36" s="234"/>
    </row>
    <row r="37" spans="1:120" s="9" customFormat="1" ht="57" customHeight="1" x14ac:dyDescent="0.35">
      <c r="A37" s="244">
        <v>1</v>
      </c>
      <c r="B37" s="245">
        <f>ROW()-ROW($B$36)</f>
        <v>1</v>
      </c>
      <c r="C37" s="254">
        <v>150000008</v>
      </c>
      <c r="D37" s="343" t="s">
        <v>15</v>
      </c>
      <c r="E37" s="255" t="s">
        <v>16</v>
      </c>
      <c r="F37" s="248">
        <v>21500</v>
      </c>
      <c r="G37" s="262"/>
      <c r="H37" s="250" t="s">
        <v>443</v>
      </c>
      <c r="I37" s="250" t="s">
        <v>443</v>
      </c>
      <c r="J37" s="251" t="s">
        <v>443</v>
      </c>
      <c r="K37" s="314"/>
      <c r="L37" s="250" t="s">
        <v>443</v>
      </c>
      <c r="M37" s="250" t="s">
        <v>443</v>
      </c>
      <c r="N37" s="252">
        <v>21500</v>
      </c>
      <c r="O37" s="250" t="s">
        <v>443</v>
      </c>
      <c r="P37" s="250" t="s">
        <v>443</v>
      </c>
      <c r="Q37" s="251" t="s">
        <v>443</v>
      </c>
      <c r="R37" s="314"/>
      <c r="S37" s="250" t="s">
        <v>443</v>
      </c>
      <c r="T37" s="250" t="s">
        <v>443</v>
      </c>
      <c r="U37" s="252" t="s">
        <v>443</v>
      </c>
      <c r="V37" s="250" t="s">
        <v>443</v>
      </c>
      <c r="W37" s="250" t="s">
        <v>443</v>
      </c>
      <c r="X37" s="251" t="s">
        <v>443</v>
      </c>
      <c r="Y37" s="314"/>
      <c r="Z37" s="260">
        <v>21500</v>
      </c>
      <c r="AA37" s="250" t="s">
        <v>443</v>
      </c>
      <c r="AB37" s="252" t="s">
        <v>443</v>
      </c>
      <c r="AC37" s="250">
        <v>21500</v>
      </c>
      <c r="AD37" s="250" t="s">
        <v>443</v>
      </c>
      <c r="AE37" s="250"/>
      <c r="AF37" s="265"/>
      <c r="AG37" s="260"/>
      <c r="AH37" s="251"/>
      <c r="AI37" s="252"/>
      <c r="AJ37" s="273"/>
      <c r="AK37" s="251"/>
      <c r="AL37" s="248">
        <v>21500</v>
      </c>
      <c r="AM37" s="249"/>
      <c r="AN37" s="265"/>
      <c r="AO37" s="250" t="s">
        <v>443</v>
      </c>
      <c r="AP37" s="250" t="s">
        <v>443</v>
      </c>
      <c r="AQ37" s="252" t="s">
        <v>443</v>
      </c>
      <c r="AR37" s="250" t="s">
        <v>443</v>
      </c>
      <c r="AS37" s="250" t="s">
        <v>443</v>
      </c>
      <c r="AT37" s="251" t="s">
        <v>443</v>
      </c>
      <c r="AU37" s="314"/>
      <c r="AV37" s="250" t="s">
        <v>443</v>
      </c>
      <c r="AW37" s="250" t="s">
        <v>443</v>
      </c>
      <c r="AX37" s="252" t="s">
        <v>443</v>
      </c>
      <c r="AY37" s="250">
        <v>21500</v>
      </c>
      <c r="AZ37" s="250" t="s">
        <v>443</v>
      </c>
      <c r="BA37" s="251" t="s">
        <v>443</v>
      </c>
      <c r="BB37" s="314"/>
      <c r="BC37" s="250" t="s">
        <v>443</v>
      </c>
      <c r="BD37" s="250" t="s">
        <v>443</v>
      </c>
      <c r="BE37" s="250" t="s">
        <v>443</v>
      </c>
      <c r="BF37" s="250" t="s">
        <v>443</v>
      </c>
      <c r="BG37" s="250" t="s">
        <v>443</v>
      </c>
      <c r="BH37" s="251" t="s">
        <v>443</v>
      </c>
      <c r="BI37" s="314"/>
      <c r="BJ37" s="250">
        <v>21500</v>
      </c>
      <c r="BK37" s="250" t="s">
        <v>443</v>
      </c>
      <c r="BL37" s="252" t="s">
        <v>443</v>
      </c>
      <c r="BM37" s="250" t="s">
        <v>443</v>
      </c>
      <c r="BN37" s="250">
        <v>21500</v>
      </c>
      <c r="BO37" s="325">
        <v>21500</v>
      </c>
      <c r="BP37" s="330" t="s">
        <v>443</v>
      </c>
      <c r="BQ37" s="335"/>
      <c r="BR37" s="347" t="s">
        <v>443</v>
      </c>
      <c r="BS37" s="320" t="s">
        <v>443</v>
      </c>
      <c r="BT37" s="320" t="s">
        <v>443</v>
      </c>
      <c r="BU37" s="320" t="s">
        <v>443</v>
      </c>
      <c r="BV37" s="320" t="s">
        <v>443</v>
      </c>
      <c r="BW37" s="346">
        <v>21500</v>
      </c>
      <c r="BX37" s="353"/>
      <c r="BY37" s="347" t="s">
        <v>443</v>
      </c>
      <c r="BZ37" s="320" t="s">
        <v>443</v>
      </c>
      <c r="CA37" s="320" t="s">
        <v>443</v>
      </c>
      <c r="CB37" s="320" t="s">
        <v>443</v>
      </c>
      <c r="CC37" s="320" t="s">
        <v>443</v>
      </c>
      <c r="CD37" s="346">
        <v>21500</v>
      </c>
      <c r="CE37" s="353"/>
      <c r="CF37" s="347" t="s">
        <v>443</v>
      </c>
      <c r="CG37" s="333" t="s">
        <v>443</v>
      </c>
      <c r="CH37" s="333" t="s">
        <v>443</v>
      </c>
      <c r="CI37" s="333" t="s">
        <v>443</v>
      </c>
      <c r="CJ37" s="333">
        <v>21500</v>
      </c>
      <c r="CK37" s="346" t="s">
        <v>443</v>
      </c>
      <c r="CL37" s="353"/>
      <c r="CM37" s="347" t="s">
        <v>443</v>
      </c>
      <c r="CN37" s="320" t="s">
        <v>443</v>
      </c>
      <c r="CO37" s="320" t="s">
        <v>443</v>
      </c>
      <c r="CP37" s="320" t="s">
        <v>443</v>
      </c>
      <c r="CQ37" s="320">
        <v>21500</v>
      </c>
      <c r="CR37" s="346" t="s">
        <v>443</v>
      </c>
      <c r="CS37" s="353"/>
      <c r="CT37" s="330" t="s">
        <v>443</v>
      </c>
      <c r="CU37" s="248">
        <v>21500</v>
      </c>
      <c r="CV37" s="333" t="s">
        <v>443</v>
      </c>
      <c r="CW37" s="320" t="s">
        <v>443</v>
      </c>
      <c r="CX37" s="320" t="s">
        <v>443</v>
      </c>
      <c r="CY37" s="320">
        <v>21500</v>
      </c>
      <c r="CZ37" s="346" t="s">
        <v>443</v>
      </c>
      <c r="DA37" s="353" t="s">
        <v>443</v>
      </c>
      <c r="DB37" s="347" t="s">
        <v>443</v>
      </c>
      <c r="DC37" s="320" t="s">
        <v>443</v>
      </c>
      <c r="DD37" s="320" t="s">
        <v>443</v>
      </c>
      <c r="DE37" s="320" t="s">
        <v>443</v>
      </c>
      <c r="DF37" s="320" t="s">
        <v>443</v>
      </c>
      <c r="DG37" s="346">
        <v>21500</v>
      </c>
      <c r="DH37" s="353" t="s">
        <v>443</v>
      </c>
      <c r="DI37" s="347" t="s">
        <v>443</v>
      </c>
      <c r="DJ37" s="320" t="s">
        <v>443</v>
      </c>
      <c r="DK37" s="320" t="s">
        <v>443</v>
      </c>
      <c r="DL37" s="320" t="s">
        <v>443</v>
      </c>
      <c r="DM37" s="320" t="s">
        <v>443</v>
      </c>
      <c r="DN37" s="320">
        <v>21500</v>
      </c>
      <c r="DO37" s="358" t="s">
        <v>443</v>
      </c>
      <c r="DP37" s="347" t="s">
        <v>443</v>
      </c>
    </row>
    <row r="38" spans="1:120" s="9" customFormat="1" ht="57" customHeight="1" x14ac:dyDescent="0.35">
      <c r="A38" s="244"/>
      <c r="B38" s="245">
        <f t="shared" ref="B38:B41" si="42">ROW()-ROW($B$36)</f>
        <v>2</v>
      </c>
      <c r="C38" s="254" t="s">
        <v>183</v>
      </c>
      <c r="D38" s="343" t="s">
        <v>460</v>
      </c>
      <c r="E38" s="255" t="s">
        <v>176</v>
      </c>
      <c r="F38" s="248">
        <v>21200</v>
      </c>
      <c r="G38" s="262"/>
      <c r="H38" s="250" t="s">
        <v>443</v>
      </c>
      <c r="I38" s="250" t="s">
        <v>443</v>
      </c>
      <c r="J38" s="251" t="s">
        <v>443</v>
      </c>
      <c r="K38" s="314"/>
      <c r="L38" s="250" t="s">
        <v>443</v>
      </c>
      <c r="M38" s="250" t="s">
        <v>443</v>
      </c>
      <c r="N38" s="252" t="s">
        <v>443</v>
      </c>
      <c r="O38" s="250" t="s">
        <v>443</v>
      </c>
      <c r="P38" s="250" t="s">
        <v>443</v>
      </c>
      <c r="Q38" s="251" t="s">
        <v>443</v>
      </c>
      <c r="R38" s="314"/>
      <c r="S38" s="250" t="s">
        <v>443</v>
      </c>
      <c r="T38" s="250" t="s">
        <v>443</v>
      </c>
      <c r="U38" s="252" t="s">
        <v>443</v>
      </c>
      <c r="V38" s="250" t="s">
        <v>443</v>
      </c>
      <c r="W38" s="250" t="s">
        <v>443</v>
      </c>
      <c r="X38" s="251" t="s">
        <v>443</v>
      </c>
      <c r="Y38" s="314"/>
      <c r="Z38" s="250" t="s">
        <v>443</v>
      </c>
      <c r="AA38" s="250" t="s">
        <v>443</v>
      </c>
      <c r="AB38" s="252" t="s">
        <v>443</v>
      </c>
      <c r="AC38" s="250" t="s">
        <v>443</v>
      </c>
      <c r="AD38" s="250" t="s">
        <v>443</v>
      </c>
      <c r="AE38" s="250"/>
      <c r="AF38" s="265"/>
      <c r="AG38" s="260"/>
      <c r="AH38" s="251"/>
      <c r="AI38" s="252"/>
      <c r="AJ38" s="273"/>
      <c r="AK38" s="251"/>
      <c r="AL38" s="248">
        <v>21200</v>
      </c>
      <c r="AM38" s="249"/>
      <c r="AN38" s="265"/>
      <c r="AO38" s="250" t="s">
        <v>443</v>
      </c>
      <c r="AP38" s="250" t="s">
        <v>443</v>
      </c>
      <c r="AQ38" s="252" t="s">
        <v>443</v>
      </c>
      <c r="AR38" s="250" t="s">
        <v>443</v>
      </c>
      <c r="AS38" s="250" t="s">
        <v>443</v>
      </c>
      <c r="AT38" s="251" t="s">
        <v>443</v>
      </c>
      <c r="AU38" s="314"/>
      <c r="AV38" s="250" t="s">
        <v>443</v>
      </c>
      <c r="AW38" s="250" t="s">
        <v>443</v>
      </c>
      <c r="AX38" s="252" t="s">
        <v>443</v>
      </c>
      <c r="AY38" s="250" t="s">
        <v>443</v>
      </c>
      <c r="AZ38" s="250" t="s">
        <v>443</v>
      </c>
      <c r="BA38" s="251" t="s">
        <v>443</v>
      </c>
      <c r="BB38" s="314"/>
      <c r="BC38" s="250" t="s">
        <v>443</v>
      </c>
      <c r="BD38" s="250" t="s">
        <v>443</v>
      </c>
      <c r="BE38" s="250" t="s">
        <v>443</v>
      </c>
      <c r="BF38" s="250" t="s">
        <v>443</v>
      </c>
      <c r="BG38" s="250" t="s">
        <v>443</v>
      </c>
      <c r="BH38" s="251" t="s">
        <v>443</v>
      </c>
      <c r="BI38" s="314"/>
      <c r="BJ38" s="250" t="s">
        <v>443</v>
      </c>
      <c r="BK38" s="250" t="s">
        <v>443</v>
      </c>
      <c r="BL38" s="252" t="s">
        <v>443</v>
      </c>
      <c r="BM38" s="250" t="s">
        <v>443</v>
      </c>
      <c r="BN38" s="250" t="s">
        <v>443</v>
      </c>
      <c r="BO38" s="325">
        <v>21200</v>
      </c>
      <c r="BP38" s="330" t="s">
        <v>443</v>
      </c>
      <c r="BQ38" s="335"/>
      <c r="BR38" s="347" t="s">
        <v>443</v>
      </c>
      <c r="BS38" s="320" t="s">
        <v>443</v>
      </c>
      <c r="BT38" s="320" t="s">
        <v>443</v>
      </c>
      <c r="BU38" s="320" t="s">
        <v>443</v>
      </c>
      <c r="BV38" s="320" t="s">
        <v>443</v>
      </c>
      <c r="BW38" s="346" t="s">
        <v>443</v>
      </c>
      <c r="BX38" s="353"/>
      <c r="BY38" s="347" t="s">
        <v>443</v>
      </c>
      <c r="BZ38" s="320" t="s">
        <v>443</v>
      </c>
      <c r="CA38" s="320" t="s">
        <v>443</v>
      </c>
      <c r="CB38" s="320" t="s">
        <v>443</v>
      </c>
      <c r="CC38" s="320" t="s">
        <v>443</v>
      </c>
      <c r="CD38" s="346" t="s">
        <v>443</v>
      </c>
      <c r="CE38" s="353"/>
      <c r="CF38" s="347" t="s">
        <v>443</v>
      </c>
      <c r="CG38" s="333" t="s">
        <v>443</v>
      </c>
      <c r="CH38" s="333" t="s">
        <v>443</v>
      </c>
      <c r="CI38" s="333" t="s">
        <v>443</v>
      </c>
      <c r="CJ38" s="333" t="s">
        <v>443</v>
      </c>
      <c r="CK38" s="346" t="s">
        <v>443</v>
      </c>
      <c r="CL38" s="353"/>
      <c r="CM38" s="347" t="s">
        <v>443</v>
      </c>
      <c r="CN38" s="320" t="s">
        <v>443</v>
      </c>
      <c r="CO38" s="320" t="s">
        <v>443</v>
      </c>
      <c r="CP38" s="320" t="s">
        <v>443</v>
      </c>
      <c r="CQ38" s="320" t="s">
        <v>443</v>
      </c>
      <c r="CR38" s="346" t="s">
        <v>443</v>
      </c>
      <c r="CS38" s="353"/>
      <c r="CT38" s="330" t="s">
        <v>443</v>
      </c>
      <c r="CU38" s="248">
        <v>21200</v>
      </c>
      <c r="CV38" s="333" t="s">
        <v>443</v>
      </c>
      <c r="CW38" s="320" t="s">
        <v>443</v>
      </c>
      <c r="CX38" s="320" t="s">
        <v>443</v>
      </c>
      <c r="CY38" s="320" t="s">
        <v>443</v>
      </c>
      <c r="CZ38" s="346" t="s">
        <v>443</v>
      </c>
      <c r="DA38" s="353" t="s">
        <v>443</v>
      </c>
      <c r="DB38" s="347" t="s">
        <v>443</v>
      </c>
      <c r="DC38" s="320" t="s">
        <v>443</v>
      </c>
      <c r="DD38" s="320" t="s">
        <v>443</v>
      </c>
      <c r="DE38" s="320" t="s">
        <v>443</v>
      </c>
      <c r="DF38" s="320" t="s">
        <v>443</v>
      </c>
      <c r="DG38" s="346" t="s">
        <v>443</v>
      </c>
      <c r="DH38" s="353" t="s">
        <v>443</v>
      </c>
      <c r="DI38" s="347" t="s">
        <v>443</v>
      </c>
      <c r="DJ38" s="320" t="s">
        <v>443</v>
      </c>
      <c r="DK38" s="320" t="s">
        <v>443</v>
      </c>
      <c r="DL38" s="320" t="s">
        <v>443</v>
      </c>
      <c r="DM38" s="320" t="s">
        <v>443</v>
      </c>
      <c r="DN38" s="320" t="s">
        <v>443</v>
      </c>
      <c r="DO38" s="358" t="s">
        <v>443</v>
      </c>
      <c r="DP38" s="347" t="s">
        <v>443</v>
      </c>
    </row>
    <row r="39" spans="1:120" s="9" customFormat="1" ht="57" customHeight="1" x14ac:dyDescent="0.35">
      <c r="A39" s="244"/>
      <c r="B39" s="245">
        <f t="shared" si="42"/>
        <v>3</v>
      </c>
      <c r="C39" s="254">
        <v>150000036</v>
      </c>
      <c r="D39" s="343" t="s">
        <v>17</v>
      </c>
      <c r="E39" s="255" t="s">
        <v>18</v>
      </c>
      <c r="F39" s="248">
        <v>21000</v>
      </c>
      <c r="G39" s="262"/>
      <c r="H39" s="250" t="s">
        <v>443</v>
      </c>
      <c r="I39" s="250" t="s">
        <v>443</v>
      </c>
      <c r="J39" s="251" t="s">
        <v>443</v>
      </c>
      <c r="K39" s="314"/>
      <c r="L39" s="250" t="s">
        <v>443</v>
      </c>
      <c r="M39" s="250" t="s">
        <v>443</v>
      </c>
      <c r="N39" s="252" t="s">
        <v>443</v>
      </c>
      <c r="O39" s="250" t="s">
        <v>443</v>
      </c>
      <c r="P39" s="250" t="s">
        <v>443</v>
      </c>
      <c r="Q39" s="251" t="s">
        <v>443</v>
      </c>
      <c r="R39" s="314"/>
      <c r="S39" s="250" t="s">
        <v>443</v>
      </c>
      <c r="T39" s="250" t="s">
        <v>443</v>
      </c>
      <c r="U39" s="252" t="s">
        <v>443</v>
      </c>
      <c r="V39" s="250" t="s">
        <v>443</v>
      </c>
      <c r="W39" s="250" t="s">
        <v>443</v>
      </c>
      <c r="X39" s="251" t="s">
        <v>443</v>
      </c>
      <c r="Y39" s="314"/>
      <c r="Z39" s="250" t="s">
        <v>443</v>
      </c>
      <c r="AA39" s="250" t="s">
        <v>443</v>
      </c>
      <c r="AB39" s="252" t="s">
        <v>443</v>
      </c>
      <c r="AC39" s="250" t="s">
        <v>443</v>
      </c>
      <c r="AD39" s="250" t="s">
        <v>443</v>
      </c>
      <c r="AE39" s="250"/>
      <c r="AF39" s="265"/>
      <c r="AG39" s="260"/>
      <c r="AH39" s="251"/>
      <c r="AI39" s="252"/>
      <c r="AJ39" s="273"/>
      <c r="AK39" s="251"/>
      <c r="AL39" s="248">
        <v>21000</v>
      </c>
      <c r="AM39" s="249"/>
      <c r="AN39" s="265"/>
      <c r="AO39" s="250" t="s">
        <v>443</v>
      </c>
      <c r="AP39" s="250" t="s">
        <v>443</v>
      </c>
      <c r="AQ39" s="252" t="s">
        <v>443</v>
      </c>
      <c r="AR39" s="250" t="s">
        <v>443</v>
      </c>
      <c r="AS39" s="250" t="s">
        <v>443</v>
      </c>
      <c r="AT39" s="251" t="s">
        <v>443</v>
      </c>
      <c r="AU39" s="314"/>
      <c r="AV39" s="250" t="s">
        <v>443</v>
      </c>
      <c r="AW39" s="250" t="s">
        <v>443</v>
      </c>
      <c r="AX39" s="252" t="s">
        <v>443</v>
      </c>
      <c r="AY39" s="250" t="s">
        <v>443</v>
      </c>
      <c r="AZ39" s="250" t="s">
        <v>443</v>
      </c>
      <c r="BA39" s="251" t="s">
        <v>443</v>
      </c>
      <c r="BB39" s="314"/>
      <c r="BC39" s="250" t="s">
        <v>443</v>
      </c>
      <c r="BD39" s="250" t="s">
        <v>443</v>
      </c>
      <c r="BE39" s="250" t="s">
        <v>443</v>
      </c>
      <c r="BF39" s="250" t="s">
        <v>443</v>
      </c>
      <c r="BG39" s="250" t="s">
        <v>443</v>
      </c>
      <c r="BH39" s="251" t="s">
        <v>443</v>
      </c>
      <c r="BI39" s="314"/>
      <c r="BJ39" s="250" t="s">
        <v>443</v>
      </c>
      <c r="BK39" s="250" t="s">
        <v>443</v>
      </c>
      <c r="BL39" s="252" t="s">
        <v>443</v>
      </c>
      <c r="BM39" s="250" t="s">
        <v>443</v>
      </c>
      <c r="BN39" s="250" t="s">
        <v>443</v>
      </c>
      <c r="BO39" s="325">
        <v>21000</v>
      </c>
      <c r="BP39" s="330" t="s">
        <v>443</v>
      </c>
      <c r="BQ39" s="335"/>
      <c r="BR39" s="347" t="s">
        <v>443</v>
      </c>
      <c r="BS39" s="320" t="s">
        <v>443</v>
      </c>
      <c r="BT39" s="320" t="s">
        <v>443</v>
      </c>
      <c r="BU39" s="320" t="s">
        <v>443</v>
      </c>
      <c r="BV39" s="320" t="s">
        <v>443</v>
      </c>
      <c r="BW39" s="346" t="s">
        <v>443</v>
      </c>
      <c r="BX39" s="353"/>
      <c r="BY39" s="347" t="s">
        <v>443</v>
      </c>
      <c r="BZ39" s="320" t="s">
        <v>443</v>
      </c>
      <c r="CA39" s="320" t="s">
        <v>443</v>
      </c>
      <c r="CB39" s="320" t="s">
        <v>443</v>
      </c>
      <c r="CC39" s="320" t="s">
        <v>443</v>
      </c>
      <c r="CD39" s="346" t="s">
        <v>443</v>
      </c>
      <c r="CE39" s="353"/>
      <c r="CF39" s="347" t="s">
        <v>443</v>
      </c>
      <c r="CG39" s="333" t="s">
        <v>443</v>
      </c>
      <c r="CH39" s="333" t="s">
        <v>443</v>
      </c>
      <c r="CI39" s="333" t="s">
        <v>443</v>
      </c>
      <c r="CJ39" s="333" t="s">
        <v>443</v>
      </c>
      <c r="CK39" s="346" t="s">
        <v>443</v>
      </c>
      <c r="CL39" s="353"/>
      <c r="CM39" s="347" t="s">
        <v>443</v>
      </c>
      <c r="CN39" s="320" t="s">
        <v>443</v>
      </c>
      <c r="CO39" s="320" t="s">
        <v>443</v>
      </c>
      <c r="CP39" s="320" t="s">
        <v>443</v>
      </c>
      <c r="CQ39" s="320" t="s">
        <v>443</v>
      </c>
      <c r="CR39" s="346" t="s">
        <v>443</v>
      </c>
      <c r="CS39" s="353"/>
      <c r="CT39" s="330" t="s">
        <v>443</v>
      </c>
      <c r="CU39" s="248">
        <v>21000</v>
      </c>
      <c r="CV39" s="333" t="s">
        <v>443</v>
      </c>
      <c r="CW39" s="320" t="s">
        <v>443</v>
      </c>
      <c r="CX39" s="320" t="s">
        <v>443</v>
      </c>
      <c r="CY39" s="320" t="s">
        <v>443</v>
      </c>
      <c r="CZ39" s="346" t="s">
        <v>443</v>
      </c>
      <c r="DA39" s="353" t="s">
        <v>443</v>
      </c>
      <c r="DB39" s="347" t="s">
        <v>443</v>
      </c>
      <c r="DC39" s="320" t="s">
        <v>443</v>
      </c>
      <c r="DD39" s="320" t="s">
        <v>443</v>
      </c>
      <c r="DE39" s="320" t="s">
        <v>443</v>
      </c>
      <c r="DF39" s="320" t="s">
        <v>443</v>
      </c>
      <c r="DG39" s="346" t="s">
        <v>443</v>
      </c>
      <c r="DH39" s="353" t="s">
        <v>443</v>
      </c>
      <c r="DI39" s="347" t="s">
        <v>443</v>
      </c>
      <c r="DJ39" s="320" t="s">
        <v>443</v>
      </c>
      <c r="DK39" s="320" t="s">
        <v>443</v>
      </c>
      <c r="DL39" s="320" t="s">
        <v>443</v>
      </c>
      <c r="DM39" s="320" t="s">
        <v>443</v>
      </c>
      <c r="DN39" s="320" t="s">
        <v>443</v>
      </c>
      <c r="DO39" s="358" t="s">
        <v>443</v>
      </c>
      <c r="DP39" s="347" t="s">
        <v>443</v>
      </c>
    </row>
    <row r="40" spans="1:120" s="9" customFormat="1" ht="57" hidden="1" customHeight="1" x14ac:dyDescent="0.35">
      <c r="A40" s="244"/>
      <c r="B40" s="245">
        <f t="shared" si="42"/>
        <v>4</v>
      </c>
      <c r="C40" s="254" t="s">
        <v>182</v>
      </c>
      <c r="D40" s="343" t="s">
        <v>15</v>
      </c>
      <c r="E40" s="255" t="s">
        <v>175</v>
      </c>
      <c r="F40" s="248"/>
      <c r="G40" s="262"/>
      <c r="H40" s="250" t="s">
        <v>443</v>
      </c>
      <c r="I40" s="250" t="s">
        <v>443</v>
      </c>
      <c r="J40" s="251" t="s">
        <v>443</v>
      </c>
      <c r="K40" s="314"/>
      <c r="L40" s="250" t="s">
        <v>443</v>
      </c>
      <c r="M40" s="250" t="s">
        <v>443</v>
      </c>
      <c r="N40" s="252" t="s">
        <v>443</v>
      </c>
      <c r="O40" s="250" t="s">
        <v>443</v>
      </c>
      <c r="P40" s="250" t="s">
        <v>443</v>
      </c>
      <c r="Q40" s="251" t="s">
        <v>443</v>
      </c>
      <c r="R40" s="314"/>
      <c r="S40" s="250" t="s">
        <v>443</v>
      </c>
      <c r="T40" s="250" t="s">
        <v>443</v>
      </c>
      <c r="U40" s="252" t="s">
        <v>443</v>
      </c>
      <c r="V40" s="250" t="s">
        <v>443</v>
      </c>
      <c r="W40" s="250" t="s">
        <v>443</v>
      </c>
      <c r="X40" s="251" t="s">
        <v>443</v>
      </c>
      <c r="Y40" s="314"/>
      <c r="Z40" s="250" t="s">
        <v>443</v>
      </c>
      <c r="AA40" s="250" t="s">
        <v>443</v>
      </c>
      <c r="AB40" s="252" t="s">
        <v>443</v>
      </c>
      <c r="AC40" s="250" t="s">
        <v>443</v>
      </c>
      <c r="AD40" s="250" t="s">
        <v>443</v>
      </c>
      <c r="AE40" s="250"/>
      <c r="AF40" s="265"/>
      <c r="AG40" s="260"/>
      <c r="AH40" s="251"/>
      <c r="AI40" s="252"/>
      <c r="AJ40" s="273"/>
      <c r="AK40" s="251"/>
      <c r="AL40" s="248"/>
      <c r="AM40" s="249"/>
      <c r="AN40" s="265"/>
      <c r="AO40" s="250" t="s">
        <v>443</v>
      </c>
      <c r="AP40" s="250" t="s">
        <v>443</v>
      </c>
      <c r="AQ40" s="252" t="s">
        <v>443</v>
      </c>
      <c r="AR40" s="250" t="s">
        <v>443</v>
      </c>
      <c r="AS40" s="250" t="s">
        <v>443</v>
      </c>
      <c r="AT40" s="251" t="s">
        <v>443</v>
      </c>
      <c r="AU40" s="314"/>
      <c r="AV40" s="250" t="s">
        <v>443</v>
      </c>
      <c r="AW40" s="250" t="s">
        <v>443</v>
      </c>
      <c r="AX40" s="252" t="s">
        <v>443</v>
      </c>
      <c r="AY40" s="250" t="s">
        <v>443</v>
      </c>
      <c r="AZ40" s="250" t="s">
        <v>443</v>
      </c>
      <c r="BA40" s="251" t="s">
        <v>443</v>
      </c>
      <c r="BB40" s="314"/>
      <c r="BC40" s="250" t="s">
        <v>443</v>
      </c>
      <c r="BD40" s="250" t="s">
        <v>443</v>
      </c>
      <c r="BE40" s="250" t="s">
        <v>443</v>
      </c>
      <c r="BF40" s="250" t="s">
        <v>443</v>
      </c>
      <c r="BG40" s="250" t="s">
        <v>443</v>
      </c>
      <c r="BH40" s="251" t="s">
        <v>443</v>
      </c>
      <c r="BI40" s="314"/>
      <c r="BJ40" s="250" t="s">
        <v>443</v>
      </c>
      <c r="BK40" s="250" t="s">
        <v>443</v>
      </c>
      <c r="BL40" s="252" t="s">
        <v>443</v>
      </c>
      <c r="BM40" s="250" t="s">
        <v>443</v>
      </c>
      <c r="BN40" s="250" t="s">
        <v>443</v>
      </c>
      <c r="BO40" s="325"/>
      <c r="BP40" s="330" t="s">
        <v>443</v>
      </c>
      <c r="BQ40" s="335"/>
      <c r="BR40" s="347" t="s">
        <v>443</v>
      </c>
      <c r="BS40" s="320" t="s">
        <v>443</v>
      </c>
      <c r="BT40" s="320" t="s">
        <v>443</v>
      </c>
      <c r="BU40" s="320" t="s">
        <v>443</v>
      </c>
      <c r="BV40" s="320" t="s">
        <v>443</v>
      </c>
      <c r="BW40" s="346" t="s">
        <v>443</v>
      </c>
      <c r="BX40" s="353"/>
      <c r="BY40" s="347" t="s">
        <v>443</v>
      </c>
      <c r="BZ40" s="320" t="s">
        <v>443</v>
      </c>
      <c r="CA40" s="320" t="s">
        <v>443</v>
      </c>
      <c r="CB40" s="320" t="s">
        <v>443</v>
      </c>
      <c r="CC40" s="320" t="s">
        <v>443</v>
      </c>
      <c r="CD40" s="346" t="s">
        <v>443</v>
      </c>
      <c r="CE40" s="353"/>
      <c r="CF40" s="347" t="s">
        <v>443</v>
      </c>
      <c r="CG40" s="333" t="s">
        <v>443</v>
      </c>
      <c r="CH40" s="333" t="s">
        <v>443</v>
      </c>
      <c r="CI40" s="333" t="s">
        <v>443</v>
      </c>
      <c r="CJ40" s="333" t="s">
        <v>443</v>
      </c>
      <c r="CK40" s="346" t="s">
        <v>443</v>
      </c>
      <c r="CL40" s="353"/>
      <c r="CM40" s="347" t="s">
        <v>443</v>
      </c>
      <c r="CN40" s="320" t="s">
        <v>443</v>
      </c>
      <c r="CO40" s="320" t="s">
        <v>443</v>
      </c>
      <c r="CP40" s="320" t="s">
        <v>443</v>
      </c>
      <c r="CQ40" s="320" t="s">
        <v>443</v>
      </c>
      <c r="CR40" s="346" t="s">
        <v>443</v>
      </c>
      <c r="CS40" s="353"/>
      <c r="CT40" s="330" t="s">
        <v>443</v>
      </c>
      <c r="CU40" s="248"/>
      <c r="CV40" s="333" t="s">
        <v>443</v>
      </c>
      <c r="CW40" s="320" t="s">
        <v>443</v>
      </c>
      <c r="CX40" s="320" t="s">
        <v>443</v>
      </c>
      <c r="CY40" s="320" t="s">
        <v>443</v>
      </c>
      <c r="CZ40" s="346" t="s">
        <v>443</v>
      </c>
      <c r="DA40" s="353" t="s">
        <v>443</v>
      </c>
      <c r="DB40" s="347" t="s">
        <v>443</v>
      </c>
      <c r="DC40" s="320" t="s">
        <v>443</v>
      </c>
      <c r="DD40" s="320" t="s">
        <v>443</v>
      </c>
      <c r="DE40" s="320" t="s">
        <v>443</v>
      </c>
      <c r="DF40" s="320" t="s">
        <v>443</v>
      </c>
      <c r="DG40" s="346" t="s">
        <v>443</v>
      </c>
      <c r="DH40" s="353" t="s">
        <v>443</v>
      </c>
      <c r="DI40" s="347" t="s">
        <v>443</v>
      </c>
      <c r="DJ40" s="320" t="s">
        <v>443</v>
      </c>
      <c r="DK40" s="320" t="s">
        <v>443</v>
      </c>
      <c r="DL40" s="320" t="s">
        <v>443</v>
      </c>
      <c r="DM40" s="320" t="s">
        <v>443</v>
      </c>
      <c r="DN40" s="320" t="s">
        <v>443</v>
      </c>
      <c r="DO40" s="358" t="s">
        <v>443</v>
      </c>
      <c r="DP40" s="347" t="s">
        <v>443</v>
      </c>
    </row>
    <row r="41" spans="1:120" s="9" customFormat="1" ht="57" hidden="1" customHeight="1" x14ac:dyDescent="0.35">
      <c r="A41" s="244"/>
      <c r="B41" s="245">
        <f t="shared" si="42"/>
        <v>5</v>
      </c>
      <c r="C41" s="254" t="s">
        <v>249</v>
      </c>
      <c r="D41" s="343" t="s">
        <v>15</v>
      </c>
      <c r="E41" s="255" t="s">
        <v>238</v>
      </c>
      <c r="F41" s="248"/>
      <c r="G41" s="262"/>
      <c r="H41" s="250" t="s">
        <v>443</v>
      </c>
      <c r="I41" s="250" t="s">
        <v>443</v>
      </c>
      <c r="J41" s="251" t="s">
        <v>443</v>
      </c>
      <c r="K41" s="314"/>
      <c r="L41" s="250" t="s">
        <v>443</v>
      </c>
      <c r="M41" s="250" t="s">
        <v>443</v>
      </c>
      <c r="N41" s="252" t="s">
        <v>443</v>
      </c>
      <c r="O41" s="250" t="s">
        <v>443</v>
      </c>
      <c r="P41" s="250" t="s">
        <v>443</v>
      </c>
      <c r="Q41" s="251" t="s">
        <v>443</v>
      </c>
      <c r="R41" s="314"/>
      <c r="S41" s="250" t="s">
        <v>443</v>
      </c>
      <c r="T41" s="250" t="s">
        <v>443</v>
      </c>
      <c r="U41" s="252" t="s">
        <v>443</v>
      </c>
      <c r="V41" s="250" t="s">
        <v>443</v>
      </c>
      <c r="W41" s="250" t="s">
        <v>443</v>
      </c>
      <c r="X41" s="251" t="s">
        <v>443</v>
      </c>
      <c r="Y41" s="314"/>
      <c r="Z41" s="250" t="s">
        <v>443</v>
      </c>
      <c r="AA41" s="250" t="s">
        <v>443</v>
      </c>
      <c r="AB41" s="252" t="s">
        <v>443</v>
      </c>
      <c r="AC41" s="250" t="s">
        <v>443</v>
      </c>
      <c r="AD41" s="250" t="s">
        <v>443</v>
      </c>
      <c r="AE41" s="250"/>
      <c r="AF41" s="265"/>
      <c r="AG41" s="260"/>
      <c r="AH41" s="251"/>
      <c r="AI41" s="252"/>
      <c r="AJ41" s="273"/>
      <c r="AK41" s="251"/>
      <c r="AL41" s="248"/>
      <c r="AM41" s="249"/>
      <c r="AN41" s="265"/>
      <c r="AO41" s="250" t="s">
        <v>443</v>
      </c>
      <c r="AP41" s="250" t="s">
        <v>443</v>
      </c>
      <c r="AQ41" s="252" t="s">
        <v>443</v>
      </c>
      <c r="AR41" s="250" t="s">
        <v>443</v>
      </c>
      <c r="AS41" s="250" t="s">
        <v>443</v>
      </c>
      <c r="AT41" s="251" t="s">
        <v>443</v>
      </c>
      <c r="AU41" s="314"/>
      <c r="AV41" s="250" t="s">
        <v>443</v>
      </c>
      <c r="AW41" s="250" t="s">
        <v>443</v>
      </c>
      <c r="AX41" s="252" t="s">
        <v>443</v>
      </c>
      <c r="AY41" s="250" t="s">
        <v>443</v>
      </c>
      <c r="AZ41" s="250" t="s">
        <v>443</v>
      </c>
      <c r="BA41" s="251" t="s">
        <v>443</v>
      </c>
      <c r="BB41" s="314"/>
      <c r="BC41" s="250" t="s">
        <v>443</v>
      </c>
      <c r="BD41" s="250" t="s">
        <v>443</v>
      </c>
      <c r="BE41" s="250" t="s">
        <v>443</v>
      </c>
      <c r="BF41" s="250" t="s">
        <v>443</v>
      </c>
      <c r="BG41" s="250" t="s">
        <v>443</v>
      </c>
      <c r="BH41" s="251" t="s">
        <v>443</v>
      </c>
      <c r="BI41" s="314"/>
      <c r="BJ41" s="250" t="s">
        <v>443</v>
      </c>
      <c r="BK41" s="250" t="s">
        <v>443</v>
      </c>
      <c r="BL41" s="252" t="s">
        <v>443</v>
      </c>
      <c r="BM41" s="250" t="s">
        <v>443</v>
      </c>
      <c r="BN41" s="250" t="s">
        <v>443</v>
      </c>
      <c r="BO41" s="325"/>
      <c r="BP41" s="330" t="s">
        <v>443</v>
      </c>
      <c r="BQ41" s="335"/>
      <c r="BR41" s="347" t="s">
        <v>443</v>
      </c>
      <c r="BS41" s="320" t="s">
        <v>443</v>
      </c>
      <c r="BT41" s="320" t="s">
        <v>443</v>
      </c>
      <c r="BU41" s="320" t="s">
        <v>443</v>
      </c>
      <c r="BV41" s="320" t="s">
        <v>443</v>
      </c>
      <c r="BW41" s="346" t="s">
        <v>443</v>
      </c>
      <c r="BX41" s="353"/>
      <c r="BY41" s="347" t="s">
        <v>443</v>
      </c>
      <c r="BZ41" s="320" t="s">
        <v>443</v>
      </c>
      <c r="CA41" s="320" t="s">
        <v>443</v>
      </c>
      <c r="CB41" s="320" t="s">
        <v>443</v>
      </c>
      <c r="CC41" s="320" t="s">
        <v>443</v>
      </c>
      <c r="CD41" s="346" t="s">
        <v>443</v>
      </c>
      <c r="CE41" s="353"/>
      <c r="CF41" s="347" t="s">
        <v>443</v>
      </c>
      <c r="CG41" s="333" t="s">
        <v>443</v>
      </c>
      <c r="CH41" s="333" t="s">
        <v>443</v>
      </c>
      <c r="CI41" s="333" t="s">
        <v>443</v>
      </c>
      <c r="CJ41" s="333" t="s">
        <v>443</v>
      </c>
      <c r="CK41" s="346" t="s">
        <v>443</v>
      </c>
      <c r="CL41" s="353"/>
      <c r="CM41" s="347" t="s">
        <v>443</v>
      </c>
      <c r="CN41" s="320" t="s">
        <v>443</v>
      </c>
      <c r="CO41" s="320" t="s">
        <v>443</v>
      </c>
      <c r="CP41" s="320" t="s">
        <v>443</v>
      </c>
      <c r="CQ41" s="320" t="s">
        <v>443</v>
      </c>
      <c r="CR41" s="346" t="s">
        <v>443</v>
      </c>
      <c r="CS41" s="353"/>
      <c r="CT41" s="330" t="s">
        <v>443</v>
      </c>
      <c r="CU41" s="248"/>
      <c r="CV41" s="333" t="s">
        <v>443</v>
      </c>
      <c r="CW41" s="320" t="s">
        <v>443</v>
      </c>
      <c r="CX41" s="320" t="s">
        <v>443</v>
      </c>
      <c r="CY41" s="320" t="s">
        <v>443</v>
      </c>
      <c r="CZ41" s="346" t="s">
        <v>443</v>
      </c>
      <c r="DA41" s="353" t="s">
        <v>443</v>
      </c>
      <c r="DB41" s="347" t="s">
        <v>443</v>
      </c>
      <c r="DC41" s="320" t="s">
        <v>443</v>
      </c>
      <c r="DD41" s="320" t="s">
        <v>443</v>
      </c>
      <c r="DE41" s="320" t="s">
        <v>443</v>
      </c>
      <c r="DF41" s="320" t="s">
        <v>443</v>
      </c>
      <c r="DG41" s="346" t="s">
        <v>443</v>
      </c>
      <c r="DH41" s="353" t="s">
        <v>443</v>
      </c>
      <c r="DI41" s="347" t="s">
        <v>443</v>
      </c>
      <c r="DJ41" s="320" t="s">
        <v>443</v>
      </c>
      <c r="DK41" s="320" t="s">
        <v>443</v>
      </c>
      <c r="DL41" s="320" t="s">
        <v>443</v>
      </c>
      <c r="DM41" s="320" t="s">
        <v>443</v>
      </c>
      <c r="DN41" s="320" t="s">
        <v>443</v>
      </c>
      <c r="DO41" s="358" t="s">
        <v>443</v>
      </c>
      <c r="DP41" s="347" t="s">
        <v>443</v>
      </c>
    </row>
    <row r="42" spans="1:120" s="9" customFormat="1" ht="57" customHeight="1" x14ac:dyDescent="0.35">
      <c r="A42" s="244"/>
      <c r="B42" s="245">
        <v>4</v>
      </c>
      <c r="C42" s="254">
        <v>150000047</v>
      </c>
      <c r="D42" s="343" t="s">
        <v>34</v>
      </c>
      <c r="E42" s="255" t="s">
        <v>35</v>
      </c>
      <c r="F42" s="248">
        <v>22000</v>
      </c>
      <c r="G42" s="262"/>
      <c r="H42" s="250" t="s">
        <v>443</v>
      </c>
      <c r="I42" s="250" t="s">
        <v>443</v>
      </c>
      <c r="J42" s="251" t="s">
        <v>443</v>
      </c>
      <c r="K42" s="314"/>
      <c r="L42" s="250" t="s">
        <v>443</v>
      </c>
      <c r="M42" s="250" t="s">
        <v>443</v>
      </c>
      <c r="N42" s="252" t="s">
        <v>443</v>
      </c>
      <c r="O42" s="250" t="s">
        <v>443</v>
      </c>
      <c r="P42" s="250" t="s">
        <v>443</v>
      </c>
      <c r="Q42" s="251" t="s">
        <v>443</v>
      </c>
      <c r="R42" s="314"/>
      <c r="S42" s="250" t="s">
        <v>443</v>
      </c>
      <c r="T42" s="250" t="s">
        <v>443</v>
      </c>
      <c r="U42" s="252" t="s">
        <v>443</v>
      </c>
      <c r="V42" s="250" t="s">
        <v>443</v>
      </c>
      <c r="W42" s="250" t="s">
        <v>443</v>
      </c>
      <c r="X42" s="251" t="s">
        <v>443</v>
      </c>
      <c r="Y42" s="314"/>
      <c r="Z42" s="250" t="s">
        <v>443</v>
      </c>
      <c r="AA42" s="250" t="s">
        <v>443</v>
      </c>
      <c r="AB42" s="252" t="s">
        <v>443</v>
      </c>
      <c r="AC42" s="250" t="s">
        <v>443</v>
      </c>
      <c r="AD42" s="250" t="s">
        <v>443</v>
      </c>
      <c r="AE42" s="250"/>
      <c r="AF42" s="265"/>
      <c r="AG42" s="260"/>
      <c r="AH42" s="251"/>
      <c r="AI42" s="252"/>
      <c r="AJ42" s="273"/>
      <c r="AK42" s="251"/>
      <c r="AL42" s="248">
        <v>22000</v>
      </c>
      <c r="AM42" s="249"/>
      <c r="AN42" s="265"/>
      <c r="AO42" s="250" t="s">
        <v>443</v>
      </c>
      <c r="AP42" s="250" t="s">
        <v>443</v>
      </c>
      <c r="AQ42" s="252" t="s">
        <v>443</v>
      </c>
      <c r="AR42" s="250" t="s">
        <v>443</v>
      </c>
      <c r="AS42" s="250" t="s">
        <v>443</v>
      </c>
      <c r="AT42" s="251" t="s">
        <v>443</v>
      </c>
      <c r="AU42" s="314"/>
      <c r="AV42" s="250" t="s">
        <v>443</v>
      </c>
      <c r="AW42" s="250" t="s">
        <v>443</v>
      </c>
      <c r="AX42" s="252" t="s">
        <v>443</v>
      </c>
      <c r="AY42" s="250" t="s">
        <v>443</v>
      </c>
      <c r="AZ42" s="250" t="s">
        <v>443</v>
      </c>
      <c r="BA42" s="251" t="s">
        <v>443</v>
      </c>
      <c r="BB42" s="314"/>
      <c r="BC42" s="250" t="s">
        <v>443</v>
      </c>
      <c r="BD42" s="250" t="s">
        <v>443</v>
      </c>
      <c r="BE42" s="250" t="s">
        <v>443</v>
      </c>
      <c r="BF42" s="250" t="s">
        <v>443</v>
      </c>
      <c r="BG42" s="250" t="s">
        <v>443</v>
      </c>
      <c r="BH42" s="251" t="s">
        <v>443</v>
      </c>
      <c r="BI42" s="314"/>
      <c r="BJ42" s="250" t="s">
        <v>443</v>
      </c>
      <c r="BK42" s="250" t="s">
        <v>443</v>
      </c>
      <c r="BL42" s="252" t="s">
        <v>443</v>
      </c>
      <c r="BM42" s="250" t="s">
        <v>443</v>
      </c>
      <c r="BN42" s="250" t="s">
        <v>443</v>
      </c>
      <c r="BO42" s="325">
        <v>22000</v>
      </c>
      <c r="BP42" s="330" t="s">
        <v>443</v>
      </c>
      <c r="BQ42" s="335"/>
      <c r="BR42" s="347" t="s">
        <v>443</v>
      </c>
      <c r="BS42" s="320" t="s">
        <v>443</v>
      </c>
      <c r="BT42" s="320" t="s">
        <v>443</v>
      </c>
      <c r="BU42" s="320" t="s">
        <v>443</v>
      </c>
      <c r="BV42" s="320" t="s">
        <v>443</v>
      </c>
      <c r="BW42" s="346" t="s">
        <v>443</v>
      </c>
      <c r="BX42" s="353"/>
      <c r="BY42" s="347" t="s">
        <v>443</v>
      </c>
      <c r="BZ42" s="320" t="s">
        <v>443</v>
      </c>
      <c r="CA42" s="320" t="s">
        <v>443</v>
      </c>
      <c r="CB42" s="320" t="s">
        <v>443</v>
      </c>
      <c r="CC42" s="320" t="s">
        <v>443</v>
      </c>
      <c r="CD42" s="346" t="s">
        <v>443</v>
      </c>
      <c r="CE42" s="353"/>
      <c r="CF42" s="347" t="s">
        <v>443</v>
      </c>
      <c r="CG42" s="333" t="s">
        <v>443</v>
      </c>
      <c r="CH42" s="333" t="s">
        <v>443</v>
      </c>
      <c r="CI42" s="333" t="s">
        <v>443</v>
      </c>
      <c r="CJ42" s="333" t="s">
        <v>443</v>
      </c>
      <c r="CK42" s="346" t="s">
        <v>443</v>
      </c>
      <c r="CL42" s="353"/>
      <c r="CM42" s="347" t="s">
        <v>443</v>
      </c>
      <c r="CN42" s="320" t="s">
        <v>443</v>
      </c>
      <c r="CO42" s="320" t="s">
        <v>443</v>
      </c>
      <c r="CP42" s="320" t="s">
        <v>443</v>
      </c>
      <c r="CQ42" s="320" t="s">
        <v>443</v>
      </c>
      <c r="CR42" s="346" t="s">
        <v>443</v>
      </c>
      <c r="CS42" s="353"/>
      <c r="CT42" s="330" t="s">
        <v>443</v>
      </c>
      <c r="CU42" s="248">
        <v>22000</v>
      </c>
      <c r="CV42" s="333" t="s">
        <v>443</v>
      </c>
      <c r="CW42" s="320" t="s">
        <v>443</v>
      </c>
      <c r="CX42" s="320" t="s">
        <v>443</v>
      </c>
      <c r="CY42" s="320" t="s">
        <v>443</v>
      </c>
      <c r="CZ42" s="346" t="s">
        <v>443</v>
      </c>
      <c r="DA42" s="353" t="s">
        <v>443</v>
      </c>
      <c r="DB42" s="347" t="s">
        <v>443</v>
      </c>
      <c r="DC42" s="320" t="s">
        <v>443</v>
      </c>
      <c r="DD42" s="320" t="s">
        <v>443</v>
      </c>
      <c r="DE42" s="320" t="s">
        <v>443</v>
      </c>
      <c r="DF42" s="320" t="s">
        <v>443</v>
      </c>
      <c r="DG42" s="346" t="s">
        <v>443</v>
      </c>
      <c r="DH42" s="353" t="s">
        <v>443</v>
      </c>
      <c r="DI42" s="347" t="s">
        <v>443</v>
      </c>
      <c r="DJ42" s="320" t="s">
        <v>443</v>
      </c>
      <c r="DK42" s="320" t="s">
        <v>443</v>
      </c>
      <c r="DL42" s="320" t="s">
        <v>443</v>
      </c>
      <c r="DM42" s="320" t="s">
        <v>443</v>
      </c>
      <c r="DN42" s="320" t="s">
        <v>443</v>
      </c>
      <c r="DO42" s="358" t="s">
        <v>443</v>
      </c>
      <c r="DP42" s="347" t="s">
        <v>443</v>
      </c>
    </row>
    <row r="43" spans="1:120" s="9" customFormat="1" ht="57" hidden="1" customHeight="1" x14ac:dyDescent="0.35">
      <c r="A43" s="244"/>
      <c r="B43" s="245">
        <v>20</v>
      </c>
      <c r="C43" s="254" t="s">
        <v>100</v>
      </c>
      <c r="D43" s="343" t="s">
        <v>30</v>
      </c>
      <c r="E43" s="255" t="s">
        <v>32</v>
      </c>
      <c r="F43" s="248">
        <v>19500</v>
      </c>
      <c r="G43" s="262"/>
      <c r="H43" s="250" t="s">
        <v>443</v>
      </c>
      <c r="I43" s="250" t="s">
        <v>443</v>
      </c>
      <c r="J43" s="251" t="s">
        <v>443</v>
      </c>
      <c r="K43" s="314"/>
      <c r="L43" s="250" t="s">
        <v>443</v>
      </c>
      <c r="M43" s="250" t="s">
        <v>443</v>
      </c>
      <c r="N43" s="252" t="s">
        <v>443</v>
      </c>
      <c r="O43" s="250" t="s">
        <v>443</v>
      </c>
      <c r="P43" s="250" t="s">
        <v>443</v>
      </c>
      <c r="Q43" s="251" t="s">
        <v>443</v>
      </c>
      <c r="R43" s="314"/>
      <c r="S43" s="250" t="s">
        <v>443</v>
      </c>
      <c r="T43" s="250" t="s">
        <v>443</v>
      </c>
      <c r="U43" s="252" t="s">
        <v>443</v>
      </c>
      <c r="V43" s="250" t="s">
        <v>443</v>
      </c>
      <c r="W43" s="250" t="s">
        <v>443</v>
      </c>
      <c r="X43" s="251" t="s">
        <v>443</v>
      </c>
      <c r="Y43" s="314"/>
      <c r="Z43" s="250" t="s">
        <v>443</v>
      </c>
      <c r="AA43" s="250" t="s">
        <v>443</v>
      </c>
      <c r="AB43" s="252" t="s">
        <v>443</v>
      </c>
      <c r="AC43" s="250" t="s">
        <v>443</v>
      </c>
      <c r="AD43" s="250" t="s">
        <v>443</v>
      </c>
      <c r="AE43" s="250"/>
      <c r="AF43" s="265"/>
      <c r="AG43" s="260"/>
      <c r="AH43" s="251"/>
      <c r="AI43" s="252"/>
      <c r="AJ43" s="273"/>
      <c r="AK43" s="251"/>
      <c r="AL43" s="248"/>
      <c r="AM43" s="249"/>
      <c r="AN43" s="265"/>
      <c r="AO43" s="250" t="s">
        <v>443</v>
      </c>
      <c r="AP43" s="250" t="s">
        <v>443</v>
      </c>
      <c r="AQ43" s="252" t="s">
        <v>443</v>
      </c>
      <c r="AR43" s="250" t="s">
        <v>443</v>
      </c>
      <c r="AS43" s="250" t="s">
        <v>443</v>
      </c>
      <c r="AT43" s="251" t="s">
        <v>443</v>
      </c>
      <c r="AU43" s="314"/>
      <c r="AV43" s="250" t="s">
        <v>443</v>
      </c>
      <c r="AW43" s="250" t="s">
        <v>443</v>
      </c>
      <c r="AX43" s="252" t="s">
        <v>443</v>
      </c>
      <c r="AY43" s="250" t="s">
        <v>443</v>
      </c>
      <c r="AZ43" s="250" t="s">
        <v>443</v>
      </c>
      <c r="BA43" s="251" t="s">
        <v>443</v>
      </c>
      <c r="BB43" s="314"/>
      <c r="BC43" s="250" t="s">
        <v>443</v>
      </c>
      <c r="BD43" s="250" t="s">
        <v>443</v>
      </c>
      <c r="BE43" s="250" t="s">
        <v>443</v>
      </c>
      <c r="BF43" s="250" t="s">
        <v>443</v>
      </c>
      <c r="BG43" s="250" t="s">
        <v>443</v>
      </c>
      <c r="BH43" s="251" t="s">
        <v>443</v>
      </c>
      <c r="BI43" s="314"/>
      <c r="BJ43" s="250" t="s">
        <v>443</v>
      </c>
      <c r="BK43" s="250" t="s">
        <v>443</v>
      </c>
      <c r="BL43" s="252" t="s">
        <v>443</v>
      </c>
      <c r="BM43" s="250" t="s">
        <v>443</v>
      </c>
      <c r="BN43" s="250"/>
      <c r="BO43" s="325">
        <v>19500</v>
      </c>
      <c r="BP43" s="330" t="s">
        <v>443</v>
      </c>
      <c r="BQ43" s="335"/>
      <c r="BR43" s="347" t="s">
        <v>443</v>
      </c>
      <c r="BS43" s="320" t="s">
        <v>443</v>
      </c>
      <c r="BT43" s="320" t="s">
        <v>443</v>
      </c>
      <c r="BU43" s="320" t="s">
        <v>443</v>
      </c>
      <c r="BV43" s="320" t="s">
        <v>443</v>
      </c>
      <c r="BW43" s="346" t="s">
        <v>443</v>
      </c>
      <c r="BX43" s="353"/>
      <c r="BY43" s="347" t="s">
        <v>443</v>
      </c>
      <c r="BZ43" s="320" t="s">
        <v>443</v>
      </c>
      <c r="CA43" s="320" t="s">
        <v>443</v>
      </c>
      <c r="CB43" s="320" t="s">
        <v>443</v>
      </c>
      <c r="CC43" s="320" t="s">
        <v>443</v>
      </c>
      <c r="CD43" s="346" t="s">
        <v>443</v>
      </c>
      <c r="CE43" s="353"/>
      <c r="CF43" s="347" t="s">
        <v>443</v>
      </c>
      <c r="CG43" s="333" t="s">
        <v>443</v>
      </c>
      <c r="CH43" s="333" t="s">
        <v>443</v>
      </c>
      <c r="CI43" s="333" t="s">
        <v>443</v>
      </c>
      <c r="CJ43" s="333" t="s">
        <v>443</v>
      </c>
      <c r="CK43" s="346" t="s">
        <v>443</v>
      </c>
      <c r="CL43" s="353"/>
      <c r="CM43" s="347" t="s">
        <v>443</v>
      </c>
      <c r="CN43" s="320" t="s">
        <v>443</v>
      </c>
      <c r="CO43" s="320" t="s">
        <v>443</v>
      </c>
      <c r="CP43" s="320" t="s">
        <v>443</v>
      </c>
      <c r="CQ43" s="320" t="s">
        <v>443</v>
      </c>
      <c r="CR43" s="346" t="s">
        <v>443</v>
      </c>
      <c r="CS43" s="353"/>
      <c r="CT43" s="330" t="s">
        <v>443</v>
      </c>
      <c r="CU43" s="248">
        <v>19500</v>
      </c>
      <c r="CV43" s="333" t="s">
        <v>443</v>
      </c>
      <c r="CW43" s="320" t="s">
        <v>443</v>
      </c>
      <c r="CX43" s="320" t="s">
        <v>443</v>
      </c>
      <c r="CY43" s="320" t="s">
        <v>443</v>
      </c>
      <c r="CZ43" s="346" t="s">
        <v>443</v>
      </c>
      <c r="DA43" s="353"/>
      <c r="DB43" s="347" t="s">
        <v>443</v>
      </c>
      <c r="DC43" s="320" t="s">
        <v>443</v>
      </c>
      <c r="DD43" s="320" t="s">
        <v>443</v>
      </c>
      <c r="DE43" s="320" t="s">
        <v>443</v>
      </c>
      <c r="DF43" s="320" t="s">
        <v>443</v>
      </c>
      <c r="DG43" s="346" t="s">
        <v>443</v>
      </c>
      <c r="DH43" s="353"/>
      <c r="DI43" s="347"/>
      <c r="DJ43" s="320"/>
      <c r="DK43" s="320" t="s">
        <v>443</v>
      </c>
      <c r="DL43" s="320" t="s">
        <v>443</v>
      </c>
      <c r="DM43" s="320" t="s">
        <v>443</v>
      </c>
      <c r="DN43" s="320" t="s">
        <v>443</v>
      </c>
      <c r="DO43" s="358"/>
      <c r="DP43" s="347" t="s">
        <v>443</v>
      </c>
    </row>
    <row r="44" spans="1:120" s="9" customFormat="1" ht="57" hidden="1" customHeight="1" x14ac:dyDescent="0.35">
      <c r="A44" s="244"/>
      <c r="B44" s="245">
        <v>21</v>
      </c>
      <c r="C44" s="254">
        <v>150000048</v>
      </c>
      <c r="D44" s="343" t="s">
        <v>31</v>
      </c>
      <c r="E44" s="255" t="s">
        <v>33</v>
      </c>
      <c r="F44" s="248">
        <v>18000</v>
      </c>
      <c r="G44" s="262"/>
      <c r="H44" s="250" t="s">
        <v>443</v>
      </c>
      <c r="I44" s="250" t="s">
        <v>443</v>
      </c>
      <c r="J44" s="251" t="s">
        <v>443</v>
      </c>
      <c r="K44" s="314"/>
      <c r="L44" s="250" t="s">
        <v>443</v>
      </c>
      <c r="M44" s="250" t="s">
        <v>443</v>
      </c>
      <c r="N44" s="252" t="s">
        <v>443</v>
      </c>
      <c r="O44" s="250" t="s">
        <v>443</v>
      </c>
      <c r="P44" s="250" t="s">
        <v>443</v>
      </c>
      <c r="Q44" s="251" t="s">
        <v>443</v>
      </c>
      <c r="R44" s="314"/>
      <c r="S44" s="250" t="s">
        <v>443</v>
      </c>
      <c r="T44" s="250" t="s">
        <v>443</v>
      </c>
      <c r="U44" s="252" t="s">
        <v>443</v>
      </c>
      <c r="V44" s="250" t="s">
        <v>443</v>
      </c>
      <c r="W44" s="250" t="s">
        <v>443</v>
      </c>
      <c r="X44" s="251" t="s">
        <v>443</v>
      </c>
      <c r="Y44" s="314"/>
      <c r="Z44" s="250" t="s">
        <v>443</v>
      </c>
      <c r="AA44" s="250" t="s">
        <v>443</v>
      </c>
      <c r="AB44" s="252" t="s">
        <v>443</v>
      </c>
      <c r="AC44" s="250" t="s">
        <v>443</v>
      </c>
      <c r="AD44" s="250" t="s">
        <v>443</v>
      </c>
      <c r="AE44" s="250"/>
      <c r="AF44" s="265"/>
      <c r="AG44" s="260"/>
      <c r="AH44" s="251"/>
      <c r="AI44" s="252"/>
      <c r="AJ44" s="273"/>
      <c r="AK44" s="251"/>
      <c r="AL44" s="248"/>
      <c r="AM44" s="249"/>
      <c r="AN44" s="265"/>
      <c r="AO44" s="250" t="s">
        <v>443</v>
      </c>
      <c r="AP44" s="250" t="s">
        <v>443</v>
      </c>
      <c r="AQ44" s="252" t="s">
        <v>443</v>
      </c>
      <c r="AR44" s="250" t="s">
        <v>443</v>
      </c>
      <c r="AS44" s="250" t="s">
        <v>443</v>
      </c>
      <c r="AT44" s="251" t="s">
        <v>443</v>
      </c>
      <c r="AU44" s="314"/>
      <c r="AV44" s="250" t="s">
        <v>443</v>
      </c>
      <c r="AW44" s="250" t="s">
        <v>443</v>
      </c>
      <c r="AX44" s="252" t="s">
        <v>443</v>
      </c>
      <c r="AY44" s="250" t="s">
        <v>443</v>
      </c>
      <c r="AZ44" s="250" t="s">
        <v>443</v>
      </c>
      <c r="BA44" s="251" t="s">
        <v>443</v>
      </c>
      <c r="BB44" s="314"/>
      <c r="BC44" s="250" t="s">
        <v>443</v>
      </c>
      <c r="BD44" s="250" t="s">
        <v>443</v>
      </c>
      <c r="BE44" s="250" t="s">
        <v>443</v>
      </c>
      <c r="BF44" s="250" t="s">
        <v>443</v>
      </c>
      <c r="BG44" s="250" t="s">
        <v>443</v>
      </c>
      <c r="BH44" s="251" t="s">
        <v>443</v>
      </c>
      <c r="BI44" s="314"/>
      <c r="BJ44" s="250" t="s">
        <v>443</v>
      </c>
      <c r="BK44" s="250" t="s">
        <v>443</v>
      </c>
      <c r="BL44" s="252" t="s">
        <v>443</v>
      </c>
      <c r="BM44" s="250" t="s">
        <v>443</v>
      </c>
      <c r="BN44" s="250"/>
      <c r="BO44" s="325">
        <v>18000</v>
      </c>
      <c r="BP44" s="330" t="s">
        <v>443</v>
      </c>
      <c r="BQ44" s="335"/>
      <c r="BR44" s="347" t="s">
        <v>443</v>
      </c>
      <c r="BS44" s="320" t="s">
        <v>443</v>
      </c>
      <c r="BT44" s="320" t="s">
        <v>443</v>
      </c>
      <c r="BU44" s="320" t="s">
        <v>443</v>
      </c>
      <c r="BV44" s="320" t="s">
        <v>443</v>
      </c>
      <c r="BW44" s="346" t="s">
        <v>443</v>
      </c>
      <c r="BX44" s="353"/>
      <c r="BY44" s="347" t="s">
        <v>443</v>
      </c>
      <c r="BZ44" s="320" t="s">
        <v>443</v>
      </c>
      <c r="CA44" s="320" t="s">
        <v>443</v>
      </c>
      <c r="CB44" s="320" t="s">
        <v>443</v>
      </c>
      <c r="CC44" s="320" t="s">
        <v>443</v>
      </c>
      <c r="CD44" s="346" t="s">
        <v>443</v>
      </c>
      <c r="CE44" s="353"/>
      <c r="CF44" s="347" t="s">
        <v>443</v>
      </c>
      <c r="CG44" s="333" t="s">
        <v>443</v>
      </c>
      <c r="CH44" s="333" t="s">
        <v>443</v>
      </c>
      <c r="CI44" s="333" t="s">
        <v>443</v>
      </c>
      <c r="CJ44" s="333" t="s">
        <v>443</v>
      </c>
      <c r="CK44" s="346" t="s">
        <v>443</v>
      </c>
      <c r="CL44" s="353"/>
      <c r="CM44" s="347" t="s">
        <v>443</v>
      </c>
      <c r="CN44" s="320" t="s">
        <v>443</v>
      </c>
      <c r="CO44" s="320" t="s">
        <v>443</v>
      </c>
      <c r="CP44" s="320" t="s">
        <v>443</v>
      </c>
      <c r="CQ44" s="320" t="s">
        <v>443</v>
      </c>
      <c r="CR44" s="346" t="s">
        <v>443</v>
      </c>
      <c r="CS44" s="353"/>
      <c r="CT44" s="330" t="s">
        <v>443</v>
      </c>
      <c r="CU44" s="248">
        <v>18000</v>
      </c>
      <c r="CV44" s="333" t="s">
        <v>443</v>
      </c>
      <c r="CW44" s="320" t="s">
        <v>443</v>
      </c>
      <c r="CX44" s="320" t="s">
        <v>443</v>
      </c>
      <c r="CY44" s="320" t="s">
        <v>443</v>
      </c>
      <c r="CZ44" s="346" t="s">
        <v>443</v>
      </c>
      <c r="DA44" s="353"/>
      <c r="DB44" s="347" t="s">
        <v>443</v>
      </c>
      <c r="DC44" s="320" t="s">
        <v>443</v>
      </c>
      <c r="DD44" s="320" t="s">
        <v>443</v>
      </c>
      <c r="DE44" s="320" t="s">
        <v>443</v>
      </c>
      <c r="DF44" s="320" t="s">
        <v>443</v>
      </c>
      <c r="DG44" s="346" t="s">
        <v>443</v>
      </c>
      <c r="DH44" s="353"/>
      <c r="DI44" s="347"/>
      <c r="DJ44" s="320"/>
      <c r="DK44" s="320" t="s">
        <v>443</v>
      </c>
      <c r="DL44" s="320" t="s">
        <v>443</v>
      </c>
      <c r="DM44" s="320" t="s">
        <v>443</v>
      </c>
      <c r="DN44" s="320" t="s">
        <v>443</v>
      </c>
      <c r="DO44" s="358"/>
      <c r="DP44" s="347" t="s">
        <v>443</v>
      </c>
    </row>
    <row r="45" spans="1:120" s="9" customFormat="1" ht="57" customHeight="1" x14ac:dyDescent="0.35">
      <c r="A45" s="244"/>
      <c r="B45" s="245">
        <v>5</v>
      </c>
      <c r="C45" s="254">
        <v>150000012</v>
      </c>
      <c r="D45" s="343" t="s">
        <v>19</v>
      </c>
      <c r="E45" s="255" t="s">
        <v>291</v>
      </c>
      <c r="F45" s="248">
        <v>19000</v>
      </c>
      <c r="G45" s="262"/>
      <c r="H45" s="250" t="s">
        <v>443</v>
      </c>
      <c r="I45" s="250" t="s">
        <v>443</v>
      </c>
      <c r="J45" s="251" t="s">
        <v>443</v>
      </c>
      <c r="K45" s="314"/>
      <c r="L45" s="250" t="s">
        <v>443</v>
      </c>
      <c r="M45" s="250" t="s">
        <v>443</v>
      </c>
      <c r="N45" s="252" t="s">
        <v>443</v>
      </c>
      <c r="O45" s="250" t="s">
        <v>443</v>
      </c>
      <c r="P45" s="250" t="s">
        <v>443</v>
      </c>
      <c r="Q45" s="251" t="s">
        <v>443</v>
      </c>
      <c r="R45" s="314"/>
      <c r="S45" s="250" t="s">
        <v>443</v>
      </c>
      <c r="T45" s="250" t="s">
        <v>443</v>
      </c>
      <c r="U45" s="252" t="s">
        <v>443</v>
      </c>
      <c r="V45" s="250" t="s">
        <v>443</v>
      </c>
      <c r="W45" s="250" t="s">
        <v>443</v>
      </c>
      <c r="X45" s="251" t="s">
        <v>443</v>
      </c>
      <c r="Y45" s="314"/>
      <c r="Z45" s="250" t="s">
        <v>443</v>
      </c>
      <c r="AA45" s="250" t="s">
        <v>443</v>
      </c>
      <c r="AB45" s="252" t="s">
        <v>443</v>
      </c>
      <c r="AC45" s="250">
        <v>19000</v>
      </c>
      <c r="AD45" s="250" t="s">
        <v>443</v>
      </c>
      <c r="AE45" s="250"/>
      <c r="AF45" s="265"/>
      <c r="AG45" s="260"/>
      <c r="AH45" s="251"/>
      <c r="AI45" s="252"/>
      <c r="AJ45" s="273"/>
      <c r="AK45" s="251"/>
      <c r="AL45" s="248">
        <v>19000</v>
      </c>
      <c r="AM45" s="249"/>
      <c r="AN45" s="265"/>
      <c r="AO45" s="250" t="s">
        <v>443</v>
      </c>
      <c r="AP45" s="250" t="s">
        <v>443</v>
      </c>
      <c r="AQ45" s="252" t="s">
        <v>443</v>
      </c>
      <c r="AR45" s="250" t="s">
        <v>443</v>
      </c>
      <c r="AS45" s="250" t="s">
        <v>443</v>
      </c>
      <c r="AT45" s="251" t="s">
        <v>443</v>
      </c>
      <c r="AU45" s="314"/>
      <c r="AV45" s="250" t="s">
        <v>443</v>
      </c>
      <c r="AW45" s="250" t="s">
        <v>443</v>
      </c>
      <c r="AX45" s="252" t="s">
        <v>443</v>
      </c>
      <c r="AY45" s="250" t="s">
        <v>443</v>
      </c>
      <c r="AZ45" s="250" t="s">
        <v>443</v>
      </c>
      <c r="BA45" s="251" t="s">
        <v>443</v>
      </c>
      <c r="BB45" s="314"/>
      <c r="BC45" s="250" t="s">
        <v>443</v>
      </c>
      <c r="BD45" s="250" t="s">
        <v>443</v>
      </c>
      <c r="BE45" s="250" t="s">
        <v>443</v>
      </c>
      <c r="BF45" s="250" t="s">
        <v>443</v>
      </c>
      <c r="BG45" s="250" t="s">
        <v>443</v>
      </c>
      <c r="BH45" s="251" t="s">
        <v>443</v>
      </c>
      <c r="BI45" s="314"/>
      <c r="BJ45" s="250" t="s">
        <v>443</v>
      </c>
      <c r="BK45" s="250" t="s">
        <v>443</v>
      </c>
      <c r="BL45" s="252" t="s">
        <v>443</v>
      </c>
      <c r="BM45" s="250" t="s">
        <v>443</v>
      </c>
      <c r="BN45" s="250">
        <v>19475</v>
      </c>
      <c r="BO45" s="325">
        <v>19000</v>
      </c>
      <c r="BP45" s="330" t="s">
        <v>443</v>
      </c>
      <c r="BQ45" s="335"/>
      <c r="BR45" s="347" t="s">
        <v>443</v>
      </c>
      <c r="BS45" s="320" t="s">
        <v>443</v>
      </c>
      <c r="BT45" s="320" t="s">
        <v>443</v>
      </c>
      <c r="BU45" s="320" t="s">
        <v>443</v>
      </c>
      <c r="BV45" s="320" t="s">
        <v>443</v>
      </c>
      <c r="BW45" s="346" t="s">
        <v>443</v>
      </c>
      <c r="BX45" s="353"/>
      <c r="BY45" s="347" t="s">
        <v>443</v>
      </c>
      <c r="BZ45" s="320" t="s">
        <v>443</v>
      </c>
      <c r="CA45" s="320" t="s">
        <v>443</v>
      </c>
      <c r="CB45" s="320" t="s">
        <v>443</v>
      </c>
      <c r="CC45" s="320" t="s">
        <v>443</v>
      </c>
      <c r="CD45" s="346" t="s">
        <v>443</v>
      </c>
      <c r="CE45" s="353"/>
      <c r="CF45" s="347" t="s">
        <v>443</v>
      </c>
      <c r="CG45" s="333" t="s">
        <v>443</v>
      </c>
      <c r="CH45" s="333" t="s">
        <v>443</v>
      </c>
      <c r="CI45" s="333" t="s">
        <v>443</v>
      </c>
      <c r="CJ45" s="333" t="s">
        <v>443</v>
      </c>
      <c r="CK45" s="346" t="s">
        <v>443</v>
      </c>
      <c r="CL45" s="353"/>
      <c r="CM45" s="347" t="s">
        <v>443</v>
      </c>
      <c r="CN45" s="320" t="s">
        <v>443</v>
      </c>
      <c r="CO45" s="320" t="s">
        <v>443</v>
      </c>
      <c r="CP45" s="320" t="s">
        <v>443</v>
      </c>
      <c r="CQ45" s="320" t="s">
        <v>443</v>
      </c>
      <c r="CR45" s="346" t="s">
        <v>443</v>
      </c>
      <c r="CS45" s="353"/>
      <c r="CT45" s="330" t="s">
        <v>443</v>
      </c>
      <c r="CU45" s="248">
        <v>19500</v>
      </c>
      <c r="CV45" s="333" t="s">
        <v>443</v>
      </c>
      <c r="CW45" s="320" t="s">
        <v>443</v>
      </c>
      <c r="CX45" s="320" t="s">
        <v>443</v>
      </c>
      <c r="CY45" s="320" t="s">
        <v>443</v>
      </c>
      <c r="CZ45" s="346" t="s">
        <v>443</v>
      </c>
      <c r="DA45" s="353">
        <v>19500</v>
      </c>
      <c r="DB45" s="347" t="s">
        <v>443</v>
      </c>
      <c r="DC45" s="320" t="s">
        <v>443</v>
      </c>
      <c r="DD45" s="320" t="s">
        <v>443</v>
      </c>
      <c r="DE45" s="320" t="s">
        <v>443</v>
      </c>
      <c r="DF45" s="320" t="s">
        <v>443</v>
      </c>
      <c r="DG45" s="346" t="s">
        <v>443</v>
      </c>
      <c r="DH45" s="353">
        <v>19500</v>
      </c>
      <c r="DI45" s="347">
        <v>19500</v>
      </c>
      <c r="DJ45" s="320">
        <v>19500</v>
      </c>
      <c r="DK45" s="320" t="s">
        <v>443</v>
      </c>
      <c r="DL45" s="320" t="s">
        <v>443</v>
      </c>
      <c r="DM45" s="320" t="s">
        <v>443</v>
      </c>
      <c r="DN45" s="320" t="s">
        <v>443</v>
      </c>
      <c r="DO45" s="358">
        <v>19500</v>
      </c>
      <c r="DP45" s="347" t="s">
        <v>443</v>
      </c>
    </row>
    <row r="46" spans="1:120" s="9" customFormat="1" ht="57" customHeight="1" x14ac:dyDescent="0.35">
      <c r="A46" s="244"/>
      <c r="B46" s="245">
        <v>6</v>
      </c>
      <c r="C46" s="254">
        <v>150000179</v>
      </c>
      <c r="D46" s="343" t="s">
        <v>459</v>
      </c>
      <c r="E46" s="255" t="s">
        <v>461</v>
      </c>
      <c r="F46" s="248">
        <v>19000</v>
      </c>
      <c r="G46" s="262"/>
      <c r="H46" s="250" t="s">
        <v>443</v>
      </c>
      <c r="I46" s="250" t="s">
        <v>443</v>
      </c>
      <c r="J46" s="251" t="s">
        <v>443</v>
      </c>
      <c r="K46" s="314" t="s">
        <v>443</v>
      </c>
      <c r="L46" s="250" t="s">
        <v>443</v>
      </c>
      <c r="M46" s="250" t="s">
        <v>443</v>
      </c>
      <c r="N46" s="252" t="s">
        <v>443</v>
      </c>
      <c r="O46" s="250" t="s">
        <v>443</v>
      </c>
      <c r="P46" s="250" t="s">
        <v>443</v>
      </c>
      <c r="Q46" s="251" t="s">
        <v>443</v>
      </c>
      <c r="R46" s="314" t="s">
        <v>443</v>
      </c>
      <c r="S46" s="250" t="s">
        <v>443</v>
      </c>
      <c r="T46" s="250" t="s">
        <v>443</v>
      </c>
      <c r="U46" s="252" t="s">
        <v>443</v>
      </c>
      <c r="V46" s="250" t="s">
        <v>443</v>
      </c>
      <c r="W46" s="250" t="s">
        <v>443</v>
      </c>
      <c r="X46" s="251" t="s">
        <v>443</v>
      </c>
      <c r="Y46" s="314" t="s">
        <v>443</v>
      </c>
      <c r="Z46" s="250" t="s">
        <v>443</v>
      </c>
      <c r="AA46" s="250" t="s">
        <v>443</v>
      </c>
      <c r="AB46" s="273" t="s">
        <v>443</v>
      </c>
      <c r="AC46" s="250" t="s">
        <v>443</v>
      </c>
      <c r="AD46" s="250" t="s">
        <v>443</v>
      </c>
      <c r="AE46" s="250"/>
      <c r="AF46" s="265"/>
      <c r="AG46" s="260"/>
      <c r="AH46" s="251"/>
      <c r="AI46" s="252"/>
      <c r="AJ46" s="273"/>
      <c r="AK46" s="251"/>
      <c r="AL46" s="248">
        <v>19000</v>
      </c>
      <c r="AM46" s="249"/>
      <c r="AN46" s="265"/>
      <c r="AO46" s="250" t="s">
        <v>443</v>
      </c>
      <c r="AP46" s="250" t="s">
        <v>443</v>
      </c>
      <c r="AQ46" s="252" t="s">
        <v>443</v>
      </c>
      <c r="AR46" s="250" t="s">
        <v>443</v>
      </c>
      <c r="AS46" s="250" t="s">
        <v>443</v>
      </c>
      <c r="AT46" s="251" t="s">
        <v>443</v>
      </c>
      <c r="AU46" s="314"/>
      <c r="AV46" s="250" t="s">
        <v>443</v>
      </c>
      <c r="AW46" s="250" t="s">
        <v>443</v>
      </c>
      <c r="AX46" s="252" t="s">
        <v>443</v>
      </c>
      <c r="AY46" s="250" t="s">
        <v>443</v>
      </c>
      <c r="AZ46" s="250" t="s">
        <v>443</v>
      </c>
      <c r="BA46" s="251" t="s">
        <v>443</v>
      </c>
      <c r="BB46" s="314"/>
      <c r="BC46" s="250" t="s">
        <v>443</v>
      </c>
      <c r="BD46" s="250" t="s">
        <v>443</v>
      </c>
      <c r="BE46" s="250" t="s">
        <v>443</v>
      </c>
      <c r="BF46" s="250" t="s">
        <v>443</v>
      </c>
      <c r="BG46" s="250" t="s">
        <v>443</v>
      </c>
      <c r="BH46" s="251" t="s">
        <v>443</v>
      </c>
      <c r="BI46" s="314"/>
      <c r="BJ46" s="250" t="s">
        <v>443</v>
      </c>
      <c r="BK46" s="250" t="s">
        <v>443</v>
      </c>
      <c r="BL46" s="252" t="s">
        <v>443</v>
      </c>
      <c r="BM46" s="250" t="s">
        <v>443</v>
      </c>
      <c r="BN46" s="250" t="s">
        <v>443</v>
      </c>
      <c r="BO46" s="325">
        <v>19000</v>
      </c>
      <c r="BP46" s="330" t="s">
        <v>443</v>
      </c>
      <c r="BQ46" s="335"/>
      <c r="BR46" s="347" t="s">
        <v>443</v>
      </c>
      <c r="BS46" s="320" t="s">
        <v>443</v>
      </c>
      <c r="BT46" s="320" t="s">
        <v>443</v>
      </c>
      <c r="BU46" s="320" t="s">
        <v>443</v>
      </c>
      <c r="BV46" s="320" t="s">
        <v>443</v>
      </c>
      <c r="BW46" s="346" t="s">
        <v>443</v>
      </c>
      <c r="BX46" s="353"/>
      <c r="BY46" s="347" t="s">
        <v>443</v>
      </c>
      <c r="BZ46" s="320" t="s">
        <v>443</v>
      </c>
      <c r="CA46" s="320" t="s">
        <v>443</v>
      </c>
      <c r="CB46" s="320" t="s">
        <v>443</v>
      </c>
      <c r="CC46" s="320" t="s">
        <v>443</v>
      </c>
      <c r="CD46" s="346" t="s">
        <v>443</v>
      </c>
      <c r="CE46" s="353"/>
      <c r="CF46" s="347" t="s">
        <v>443</v>
      </c>
      <c r="CG46" s="333" t="s">
        <v>443</v>
      </c>
      <c r="CH46" s="333" t="s">
        <v>443</v>
      </c>
      <c r="CI46" s="333" t="s">
        <v>443</v>
      </c>
      <c r="CJ46" s="333" t="s">
        <v>443</v>
      </c>
      <c r="CK46" s="346" t="s">
        <v>443</v>
      </c>
      <c r="CL46" s="353"/>
      <c r="CM46" s="347" t="s">
        <v>443</v>
      </c>
      <c r="CN46" s="320" t="s">
        <v>443</v>
      </c>
      <c r="CO46" s="320" t="s">
        <v>443</v>
      </c>
      <c r="CP46" s="320" t="s">
        <v>443</v>
      </c>
      <c r="CQ46" s="320" t="s">
        <v>443</v>
      </c>
      <c r="CR46" s="346" t="s">
        <v>443</v>
      </c>
      <c r="CS46" s="353"/>
      <c r="CT46" s="330" t="s">
        <v>443</v>
      </c>
      <c r="CU46" s="248">
        <v>19500</v>
      </c>
      <c r="CV46" s="333" t="s">
        <v>443</v>
      </c>
      <c r="CW46" s="320" t="s">
        <v>443</v>
      </c>
      <c r="CX46" s="320" t="s">
        <v>443</v>
      </c>
      <c r="CY46" s="320" t="s">
        <v>443</v>
      </c>
      <c r="CZ46" s="346" t="s">
        <v>443</v>
      </c>
      <c r="DA46" s="353" t="s">
        <v>443</v>
      </c>
      <c r="DB46" s="347" t="s">
        <v>443</v>
      </c>
      <c r="DC46" s="320" t="s">
        <v>443</v>
      </c>
      <c r="DD46" s="320" t="s">
        <v>443</v>
      </c>
      <c r="DE46" s="320" t="s">
        <v>443</v>
      </c>
      <c r="DF46" s="320" t="s">
        <v>443</v>
      </c>
      <c r="DG46" s="346" t="s">
        <v>443</v>
      </c>
      <c r="DH46" s="353" t="s">
        <v>443</v>
      </c>
      <c r="DI46" s="347" t="s">
        <v>443</v>
      </c>
      <c r="DJ46" s="320" t="s">
        <v>443</v>
      </c>
      <c r="DK46" s="320" t="s">
        <v>443</v>
      </c>
      <c r="DL46" s="320" t="s">
        <v>443</v>
      </c>
      <c r="DM46" s="320" t="s">
        <v>443</v>
      </c>
      <c r="DN46" s="320" t="s">
        <v>443</v>
      </c>
      <c r="DO46" s="358" t="s">
        <v>443</v>
      </c>
      <c r="DP46" s="347" t="s">
        <v>443</v>
      </c>
    </row>
    <row r="47" spans="1:120" s="9" customFormat="1" ht="57" customHeight="1" x14ac:dyDescent="0.35">
      <c r="A47" s="244"/>
      <c r="B47" s="245">
        <v>7</v>
      </c>
      <c r="C47" s="254">
        <v>150000038</v>
      </c>
      <c r="D47" s="343" t="s">
        <v>29</v>
      </c>
      <c r="E47" s="255" t="s">
        <v>290</v>
      </c>
      <c r="F47" s="248">
        <v>18000</v>
      </c>
      <c r="G47" s="262"/>
      <c r="H47" s="250" t="s">
        <v>443</v>
      </c>
      <c r="I47" s="250" t="s">
        <v>443</v>
      </c>
      <c r="J47" s="251" t="s">
        <v>443</v>
      </c>
      <c r="K47" s="314"/>
      <c r="L47" s="250" t="s">
        <v>443</v>
      </c>
      <c r="M47" s="250" t="s">
        <v>443</v>
      </c>
      <c r="N47" s="252" t="s">
        <v>443</v>
      </c>
      <c r="O47" s="250" t="s">
        <v>443</v>
      </c>
      <c r="P47" s="250" t="s">
        <v>443</v>
      </c>
      <c r="Q47" s="251" t="s">
        <v>443</v>
      </c>
      <c r="R47" s="314"/>
      <c r="S47" s="250" t="s">
        <v>443</v>
      </c>
      <c r="T47" s="250" t="s">
        <v>443</v>
      </c>
      <c r="U47" s="252" t="s">
        <v>443</v>
      </c>
      <c r="V47" s="250" t="s">
        <v>443</v>
      </c>
      <c r="W47" s="250" t="s">
        <v>443</v>
      </c>
      <c r="X47" s="251" t="s">
        <v>443</v>
      </c>
      <c r="Y47" s="314"/>
      <c r="Z47" s="250" t="s">
        <v>443</v>
      </c>
      <c r="AA47" s="250" t="s">
        <v>443</v>
      </c>
      <c r="AB47" s="252" t="s">
        <v>443</v>
      </c>
      <c r="AC47" s="277" t="s">
        <v>443</v>
      </c>
      <c r="AD47" s="250" t="s">
        <v>443</v>
      </c>
      <c r="AE47" s="250"/>
      <c r="AF47" s="265"/>
      <c r="AG47" s="260"/>
      <c r="AH47" s="251"/>
      <c r="AI47" s="252"/>
      <c r="AJ47" s="273"/>
      <c r="AK47" s="251"/>
      <c r="AL47" s="248">
        <v>18200</v>
      </c>
      <c r="AM47" s="249"/>
      <c r="AN47" s="265"/>
      <c r="AO47" s="250" t="s">
        <v>443</v>
      </c>
      <c r="AP47" s="250" t="s">
        <v>443</v>
      </c>
      <c r="AQ47" s="252" t="s">
        <v>443</v>
      </c>
      <c r="AR47" s="250" t="s">
        <v>443</v>
      </c>
      <c r="AS47" s="250" t="s">
        <v>443</v>
      </c>
      <c r="AT47" s="251" t="s">
        <v>443</v>
      </c>
      <c r="AU47" s="314"/>
      <c r="AV47" s="250" t="s">
        <v>443</v>
      </c>
      <c r="AW47" s="250" t="s">
        <v>443</v>
      </c>
      <c r="AX47" s="252" t="s">
        <v>443</v>
      </c>
      <c r="AY47" s="250" t="s">
        <v>443</v>
      </c>
      <c r="AZ47" s="250" t="s">
        <v>443</v>
      </c>
      <c r="BA47" s="251" t="s">
        <v>443</v>
      </c>
      <c r="BB47" s="314"/>
      <c r="BC47" s="250" t="s">
        <v>443</v>
      </c>
      <c r="BD47" s="250" t="s">
        <v>443</v>
      </c>
      <c r="BE47" s="250" t="s">
        <v>443</v>
      </c>
      <c r="BF47" s="250" t="s">
        <v>443</v>
      </c>
      <c r="BG47" s="250" t="s">
        <v>443</v>
      </c>
      <c r="BH47" s="251" t="s">
        <v>443</v>
      </c>
      <c r="BI47" s="314"/>
      <c r="BJ47" s="250" t="s">
        <v>443</v>
      </c>
      <c r="BK47" s="250" t="s">
        <v>443</v>
      </c>
      <c r="BL47" s="252" t="s">
        <v>443</v>
      </c>
      <c r="BM47" s="250" t="s">
        <v>443</v>
      </c>
      <c r="BN47" s="250" t="s">
        <v>443</v>
      </c>
      <c r="BO47" s="325">
        <v>18000</v>
      </c>
      <c r="BP47" s="330" t="s">
        <v>443</v>
      </c>
      <c r="BQ47" s="335"/>
      <c r="BR47" s="347" t="s">
        <v>443</v>
      </c>
      <c r="BS47" s="320" t="s">
        <v>443</v>
      </c>
      <c r="BT47" s="320" t="s">
        <v>443</v>
      </c>
      <c r="BU47" s="320" t="s">
        <v>443</v>
      </c>
      <c r="BV47" s="320" t="s">
        <v>443</v>
      </c>
      <c r="BW47" s="346" t="s">
        <v>443</v>
      </c>
      <c r="BX47" s="353"/>
      <c r="BY47" s="347" t="s">
        <v>443</v>
      </c>
      <c r="BZ47" s="320" t="s">
        <v>443</v>
      </c>
      <c r="CA47" s="320" t="s">
        <v>443</v>
      </c>
      <c r="CB47" s="320" t="s">
        <v>443</v>
      </c>
      <c r="CC47" s="320" t="s">
        <v>443</v>
      </c>
      <c r="CD47" s="346" t="s">
        <v>443</v>
      </c>
      <c r="CE47" s="353"/>
      <c r="CF47" s="347" t="s">
        <v>443</v>
      </c>
      <c r="CG47" s="333" t="s">
        <v>443</v>
      </c>
      <c r="CH47" s="333" t="s">
        <v>443</v>
      </c>
      <c r="CI47" s="333" t="s">
        <v>443</v>
      </c>
      <c r="CJ47" s="333" t="s">
        <v>443</v>
      </c>
      <c r="CK47" s="346" t="s">
        <v>443</v>
      </c>
      <c r="CL47" s="353"/>
      <c r="CM47" s="347" t="s">
        <v>443</v>
      </c>
      <c r="CN47" s="320" t="s">
        <v>443</v>
      </c>
      <c r="CO47" s="320" t="s">
        <v>443</v>
      </c>
      <c r="CP47" s="320" t="s">
        <v>443</v>
      </c>
      <c r="CQ47" s="320" t="s">
        <v>443</v>
      </c>
      <c r="CR47" s="346" t="s">
        <v>443</v>
      </c>
      <c r="CS47" s="353"/>
      <c r="CT47" s="330" t="s">
        <v>443</v>
      </c>
      <c r="CU47" s="248">
        <v>18500</v>
      </c>
      <c r="CV47" s="333" t="s">
        <v>443</v>
      </c>
      <c r="CW47" s="320" t="s">
        <v>443</v>
      </c>
      <c r="CX47" s="320" t="s">
        <v>443</v>
      </c>
      <c r="CY47" s="320" t="s">
        <v>443</v>
      </c>
      <c r="CZ47" s="346" t="s">
        <v>443</v>
      </c>
      <c r="DA47" s="353" t="s">
        <v>443</v>
      </c>
      <c r="DB47" s="347" t="s">
        <v>443</v>
      </c>
      <c r="DC47" s="320" t="s">
        <v>443</v>
      </c>
      <c r="DD47" s="320" t="s">
        <v>443</v>
      </c>
      <c r="DE47" s="320" t="s">
        <v>443</v>
      </c>
      <c r="DF47" s="320" t="s">
        <v>443</v>
      </c>
      <c r="DG47" s="346" t="s">
        <v>443</v>
      </c>
      <c r="DH47" s="353" t="s">
        <v>443</v>
      </c>
      <c r="DI47" s="347" t="s">
        <v>443</v>
      </c>
      <c r="DJ47" s="320" t="s">
        <v>443</v>
      </c>
      <c r="DK47" s="320" t="s">
        <v>443</v>
      </c>
      <c r="DL47" s="320" t="s">
        <v>443</v>
      </c>
      <c r="DM47" s="320" t="s">
        <v>443</v>
      </c>
      <c r="DN47" s="320" t="s">
        <v>443</v>
      </c>
      <c r="DO47" s="358" t="s">
        <v>443</v>
      </c>
      <c r="DP47" s="347" t="s">
        <v>443</v>
      </c>
    </row>
    <row r="48" spans="1:120" s="9" customFormat="1" ht="57" hidden="1" customHeight="1" x14ac:dyDescent="0.35">
      <c r="A48" s="244"/>
      <c r="B48" s="245">
        <f t="shared" ref="B48:B60" si="43">ROW()-ROW($B$36)</f>
        <v>12</v>
      </c>
      <c r="C48" s="254" t="s">
        <v>101</v>
      </c>
      <c r="D48" s="343" t="s">
        <v>21</v>
      </c>
      <c r="E48" s="255" t="s">
        <v>102</v>
      </c>
      <c r="F48" s="248"/>
      <c r="G48" s="262"/>
      <c r="H48" s="250" t="s">
        <v>443</v>
      </c>
      <c r="I48" s="250" t="s">
        <v>443</v>
      </c>
      <c r="J48" s="251" t="s">
        <v>443</v>
      </c>
      <c r="K48" s="314"/>
      <c r="L48" s="250" t="s">
        <v>443</v>
      </c>
      <c r="M48" s="250" t="s">
        <v>443</v>
      </c>
      <c r="N48" s="252" t="s">
        <v>443</v>
      </c>
      <c r="O48" s="250" t="s">
        <v>443</v>
      </c>
      <c r="P48" s="250" t="s">
        <v>443</v>
      </c>
      <c r="Q48" s="251" t="s">
        <v>443</v>
      </c>
      <c r="R48" s="314"/>
      <c r="S48" s="250" t="s">
        <v>443</v>
      </c>
      <c r="T48" s="250" t="s">
        <v>443</v>
      </c>
      <c r="U48" s="252" t="s">
        <v>443</v>
      </c>
      <c r="V48" s="250" t="s">
        <v>443</v>
      </c>
      <c r="W48" s="250" t="s">
        <v>443</v>
      </c>
      <c r="X48" s="251" t="s">
        <v>443</v>
      </c>
      <c r="Y48" s="314"/>
      <c r="Z48" s="250" t="s">
        <v>443</v>
      </c>
      <c r="AA48" s="250" t="s">
        <v>443</v>
      </c>
      <c r="AB48" s="252" t="s">
        <v>443</v>
      </c>
      <c r="AC48" s="250" t="s">
        <v>443</v>
      </c>
      <c r="AD48" s="250" t="s">
        <v>443</v>
      </c>
      <c r="AE48" s="250"/>
      <c r="AF48" s="265"/>
      <c r="AG48" s="260"/>
      <c r="AH48" s="251"/>
      <c r="AI48" s="252"/>
      <c r="AJ48" s="273"/>
      <c r="AK48" s="251"/>
      <c r="AL48" s="248"/>
      <c r="AM48" s="249"/>
      <c r="AN48" s="265"/>
      <c r="AO48" s="250" t="s">
        <v>443</v>
      </c>
      <c r="AP48" s="250" t="s">
        <v>443</v>
      </c>
      <c r="AQ48" s="252"/>
      <c r="AR48" s="250"/>
      <c r="AS48" s="250"/>
      <c r="AT48" s="251" t="s">
        <v>443</v>
      </c>
      <c r="AU48" s="314"/>
      <c r="AV48" s="250" t="s">
        <v>443</v>
      </c>
      <c r="AW48" s="250"/>
      <c r="AX48" s="252" t="s">
        <v>443</v>
      </c>
      <c r="AY48" s="250" t="s">
        <v>443</v>
      </c>
      <c r="AZ48" s="250" t="s">
        <v>443</v>
      </c>
      <c r="BA48" s="251" t="s">
        <v>443</v>
      </c>
      <c r="BB48" s="314"/>
      <c r="BC48" s="250" t="s">
        <v>443</v>
      </c>
      <c r="BD48" s="250"/>
      <c r="BE48" s="252"/>
      <c r="BF48" s="250"/>
      <c r="BG48" s="250" t="s">
        <v>443</v>
      </c>
      <c r="BH48" s="251" t="s">
        <v>443</v>
      </c>
      <c r="BI48" s="314"/>
      <c r="BJ48" s="250" t="s">
        <v>443</v>
      </c>
      <c r="BK48" s="250" t="s">
        <v>443</v>
      </c>
      <c r="BL48" s="252"/>
      <c r="BM48" s="250" t="s">
        <v>443</v>
      </c>
      <c r="BN48" s="250" t="s">
        <v>443</v>
      </c>
      <c r="BO48" s="325"/>
      <c r="BP48" s="330" t="s">
        <v>443</v>
      </c>
      <c r="BQ48" s="335"/>
      <c r="BR48" s="347" t="s">
        <v>443</v>
      </c>
      <c r="BS48" s="320" t="s">
        <v>443</v>
      </c>
      <c r="BT48" s="320" t="s">
        <v>443</v>
      </c>
      <c r="BU48" s="320" t="s">
        <v>443</v>
      </c>
      <c r="BV48" s="320" t="s">
        <v>443</v>
      </c>
      <c r="BW48" s="346" t="s">
        <v>443</v>
      </c>
      <c r="BX48" s="353"/>
      <c r="BY48" s="347" t="s">
        <v>443</v>
      </c>
      <c r="BZ48" s="320" t="s">
        <v>443</v>
      </c>
      <c r="CA48" s="320" t="s">
        <v>443</v>
      </c>
      <c r="CB48" s="320" t="s">
        <v>443</v>
      </c>
      <c r="CC48" s="320" t="s">
        <v>443</v>
      </c>
      <c r="CD48" s="346" t="s">
        <v>443</v>
      </c>
      <c r="CE48" s="353"/>
      <c r="CF48" s="347" t="s">
        <v>443</v>
      </c>
      <c r="CG48" s="333" t="s">
        <v>443</v>
      </c>
      <c r="CH48" s="333" t="s">
        <v>443</v>
      </c>
      <c r="CI48" s="333" t="s">
        <v>443</v>
      </c>
      <c r="CJ48" s="333" t="s">
        <v>443</v>
      </c>
      <c r="CK48" s="346" t="s">
        <v>443</v>
      </c>
      <c r="CL48" s="353"/>
      <c r="CM48" s="347" t="s">
        <v>443</v>
      </c>
      <c r="CN48" s="320" t="s">
        <v>443</v>
      </c>
      <c r="CO48" s="320"/>
      <c r="CP48" s="320" t="s">
        <v>443</v>
      </c>
      <c r="CQ48" s="320" t="s">
        <v>443</v>
      </c>
      <c r="CR48" s="346" t="s">
        <v>443</v>
      </c>
      <c r="CS48" s="353"/>
      <c r="CT48" s="330" t="s">
        <v>443</v>
      </c>
      <c r="CU48" s="248"/>
      <c r="CV48" s="333" t="s">
        <v>443</v>
      </c>
      <c r="CW48" s="320" t="s">
        <v>443</v>
      </c>
      <c r="CX48" s="320" t="s">
        <v>443</v>
      </c>
      <c r="CY48" s="320" t="s">
        <v>443</v>
      </c>
      <c r="CZ48" s="346" t="s">
        <v>443</v>
      </c>
      <c r="DA48" s="353" t="s">
        <v>443</v>
      </c>
      <c r="DB48" s="347" t="s">
        <v>443</v>
      </c>
      <c r="DC48" s="320" t="s">
        <v>443</v>
      </c>
      <c r="DD48" s="320" t="s">
        <v>443</v>
      </c>
      <c r="DE48" s="320" t="s">
        <v>443</v>
      </c>
      <c r="DF48" s="320" t="s">
        <v>443</v>
      </c>
      <c r="DG48" s="346" t="s">
        <v>443</v>
      </c>
      <c r="DH48" s="353" t="s">
        <v>443</v>
      </c>
      <c r="DI48" s="347" t="s">
        <v>443</v>
      </c>
      <c r="DJ48" s="320" t="s">
        <v>443</v>
      </c>
      <c r="DK48" s="320" t="s">
        <v>443</v>
      </c>
      <c r="DL48" s="320" t="s">
        <v>443</v>
      </c>
      <c r="DM48" s="320" t="s">
        <v>443</v>
      </c>
      <c r="DN48" s="320" t="s">
        <v>443</v>
      </c>
      <c r="DO48" s="358" t="s">
        <v>443</v>
      </c>
      <c r="DP48" s="347" t="s">
        <v>443</v>
      </c>
    </row>
    <row r="49" spans="1:120" s="9" customFormat="1" ht="57" hidden="1" customHeight="1" x14ac:dyDescent="0.35">
      <c r="A49" s="244"/>
      <c r="B49" s="245">
        <f t="shared" si="43"/>
        <v>13</v>
      </c>
      <c r="C49" s="254" t="s">
        <v>103</v>
      </c>
      <c r="D49" s="343" t="s">
        <v>20</v>
      </c>
      <c r="E49" s="255" t="s">
        <v>104</v>
      </c>
      <c r="F49" s="248"/>
      <c r="G49" s="262"/>
      <c r="H49" s="250" t="s">
        <v>443</v>
      </c>
      <c r="I49" s="250" t="s">
        <v>443</v>
      </c>
      <c r="J49" s="251" t="s">
        <v>443</v>
      </c>
      <c r="K49" s="314"/>
      <c r="L49" s="250" t="s">
        <v>443</v>
      </c>
      <c r="M49" s="250" t="s">
        <v>443</v>
      </c>
      <c r="N49" s="252" t="s">
        <v>443</v>
      </c>
      <c r="O49" s="250" t="s">
        <v>443</v>
      </c>
      <c r="P49" s="250" t="s">
        <v>443</v>
      </c>
      <c r="Q49" s="251" t="s">
        <v>443</v>
      </c>
      <c r="R49" s="314"/>
      <c r="S49" s="250" t="s">
        <v>443</v>
      </c>
      <c r="T49" s="250" t="s">
        <v>443</v>
      </c>
      <c r="U49" s="252" t="s">
        <v>443</v>
      </c>
      <c r="V49" s="250" t="s">
        <v>443</v>
      </c>
      <c r="W49" s="250" t="s">
        <v>443</v>
      </c>
      <c r="X49" s="251" t="s">
        <v>443</v>
      </c>
      <c r="Y49" s="314"/>
      <c r="Z49" s="250" t="s">
        <v>443</v>
      </c>
      <c r="AA49" s="250" t="s">
        <v>443</v>
      </c>
      <c r="AB49" s="252" t="s">
        <v>443</v>
      </c>
      <c r="AC49" s="250" t="s">
        <v>443</v>
      </c>
      <c r="AD49" s="250" t="s">
        <v>443</v>
      </c>
      <c r="AE49" s="250"/>
      <c r="AF49" s="265"/>
      <c r="AG49" s="260"/>
      <c r="AH49" s="251"/>
      <c r="AI49" s="252"/>
      <c r="AJ49" s="273"/>
      <c r="AK49" s="251"/>
      <c r="AL49" s="248"/>
      <c r="AM49" s="249"/>
      <c r="AN49" s="265"/>
      <c r="AO49" s="250" t="s">
        <v>443</v>
      </c>
      <c r="AP49" s="250" t="s">
        <v>443</v>
      </c>
      <c r="AQ49" s="252"/>
      <c r="AR49" s="250"/>
      <c r="AS49" s="250"/>
      <c r="AT49" s="251" t="s">
        <v>443</v>
      </c>
      <c r="AU49" s="314"/>
      <c r="AV49" s="250" t="s">
        <v>443</v>
      </c>
      <c r="AW49" s="250"/>
      <c r="AX49" s="252" t="s">
        <v>443</v>
      </c>
      <c r="AY49" s="250" t="s">
        <v>443</v>
      </c>
      <c r="AZ49" s="250" t="s">
        <v>443</v>
      </c>
      <c r="BA49" s="251" t="s">
        <v>443</v>
      </c>
      <c r="BB49" s="314"/>
      <c r="BC49" s="250" t="s">
        <v>443</v>
      </c>
      <c r="BD49" s="250"/>
      <c r="BE49" s="252"/>
      <c r="BF49" s="250"/>
      <c r="BG49" s="250" t="s">
        <v>443</v>
      </c>
      <c r="BH49" s="251" t="s">
        <v>443</v>
      </c>
      <c r="BI49" s="314"/>
      <c r="BJ49" s="250" t="s">
        <v>443</v>
      </c>
      <c r="BK49" s="250" t="s">
        <v>443</v>
      </c>
      <c r="BL49" s="252"/>
      <c r="BM49" s="250" t="s">
        <v>443</v>
      </c>
      <c r="BN49" s="250" t="s">
        <v>443</v>
      </c>
      <c r="BO49" s="325"/>
      <c r="BP49" s="330" t="s">
        <v>443</v>
      </c>
      <c r="BQ49" s="335"/>
      <c r="BR49" s="347" t="s">
        <v>443</v>
      </c>
      <c r="BS49" s="320" t="s">
        <v>443</v>
      </c>
      <c r="BT49" s="320" t="s">
        <v>443</v>
      </c>
      <c r="BU49" s="320" t="s">
        <v>443</v>
      </c>
      <c r="BV49" s="320" t="s">
        <v>443</v>
      </c>
      <c r="BW49" s="346" t="s">
        <v>443</v>
      </c>
      <c r="BX49" s="353"/>
      <c r="BY49" s="347" t="s">
        <v>443</v>
      </c>
      <c r="BZ49" s="320" t="s">
        <v>443</v>
      </c>
      <c r="CA49" s="320" t="s">
        <v>443</v>
      </c>
      <c r="CB49" s="320" t="s">
        <v>443</v>
      </c>
      <c r="CC49" s="320" t="s">
        <v>443</v>
      </c>
      <c r="CD49" s="346" t="s">
        <v>443</v>
      </c>
      <c r="CE49" s="353"/>
      <c r="CF49" s="347" t="s">
        <v>443</v>
      </c>
      <c r="CG49" s="333" t="s">
        <v>443</v>
      </c>
      <c r="CH49" s="333" t="s">
        <v>443</v>
      </c>
      <c r="CI49" s="333" t="s">
        <v>443</v>
      </c>
      <c r="CJ49" s="333" t="s">
        <v>443</v>
      </c>
      <c r="CK49" s="346" t="s">
        <v>443</v>
      </c>
      <c r="CL49" s="353"/>
      <c r="CM49" s="347" t="s">
        <v>443</v>
      </c>
      <c r="CN49" s="320" t="s">
        <v>443</v>
      </c>
      <c r="CO49" s="320"/>
      <c r="CP49" s="320" t="s">
        <v>443</v>
      </c>
      <c r="CQ49" s="320" t="s">
        <v>443</v>
      </c>
      <c r="CR49" s="346" t="s">
        <v>443</v>
      </c>
      <c r="CS49" s="353"/>
      <c r="CT49" s="330" t="s">
        <v>443</v>
      </c>
      <c r="CU49" s="248"/>
      <c r="CV49" s="333" t="s">
        <v>443</v>
      </c>
      <c r="CW49" s="320" t="s">
        <v>443</v>
      </c>
      <c r="CX49" s="320" t="s">
        <v>443</v>
      </c>
      <c r="CY49" s="320" t="s">
        <v>443</v>
      </c>
      <c r="CZ49" s="346" t="s">
        <v>443</v>
      </c>
      <c r="DA49" s="353" t="s">
        <v>443</v>
      </c>
      <c r="DB49" s="347" t="s">
        <v>443</v>
      </c>
      <c r="DC49" s="320" t="s">
        <v>443</v>
      </c>
      <c r="DD49" s="320" t="s">
        <v>443</v>
      </c>
      <c r="DE49" s="320" t="s">
        <v>443</v>
      </c>
      <c r="DF49" s="320" t="s">
        <v>443</v>
      </c>
      <c r="DG49" s="346" t="s">
        <v>443</v>
      </c>
      <c r="DH49" s="353" t="s">
        <v>443</v>
      </c>
      <c r="DI49" s="347" t="s">
        <v>443</v>
      </c>
      <c r="DJ49" s="320" t="s">
        <v>443</v>
      </c>
      <c r="DK49" s="320" t="s">
        <v>443</v>
      </c>
      <c r="DL49" s="320" t="s">
        <v>443</v>
      </c>
      <c r="DM49" s="320" t="s">
        <v>443</v>
      </c>
      <c r="DN49" s="320" t="s">
        <v>443</v>
      </c>
      <c r="DO49" s="358" t="s">
        <v>443</v>
      </c>
      <c r="DP49" s="347" t="s">
        <v>443</v>
      </c>
    </row>
    <row r="50" spans="1:120" s="9" customFormat="1" ht="57" hidden="1" customHeight="1" x14ac:dyDescent="0.35">
      <c r="A50" s="244"/>
      <c r="B50" s="245">
        <f t="shared" si="43"/>
        <v>14</v>
      </c>
      <c r="C50" s="254" t="s">
        <v>105</v>
      </c>
      <c r="D50" s="343" t="s">
        <v>22</v>
      </c>
      <c r="E50" s="255" t="s">
        <v>106</v>
      </c>
      <c r="F50" s="248"/>
      <c r="G50" s="262"/>
      <c r="H50" s="250" t="s">
        <v>443</v>
      </c>
      <c r="I50" s="250" t="s">
        <v>443</v>
      </c>
      <c r="J50" s="251" t="s">
        <v>443</v>
      </c>
      <c r="K50" s="314"/>
      <c r="L50" s="250" t="s">
        <v>443</v>
      </c>
      <c r="M50" s="250" t="s">
        <v>443</v>
      </c>
      <c r="N50" s="252" t="s">
        <v>443</v>
      </c>
      <c r="O50" s="250" t="s">
        <v>443</v>
      </c>
      <c r="P50" s="250" t="s">
        <v>443</v>
      </c>
      <c r="Q50" s="251" t="s">
        <v>443</v>
      </c>
      <c r="R50" s="314"/>
      <c r="S50" s="250" t="s">
        <v>443</v>
      </c>
      <c r="T50" s="250" t="s">
        <v>443</v>
      </c>
      <c r="U50" s="252" t="s">
        <v>443</v>
      </c>
      <c r="V50" s="250" t="s">
        <v>443</v>
      </c>
      <c r="W50" s="250" t="s">
        <v>443</v>
      </c>
      <c r="X50" s="251" t="s">
        <v>443</v>
      </c>
      <c r="Y50" s="314"/>
      <c r="Z50" s="250" t="s">
        <v>443</v>
      </c>
      <c r="AA50" s="250" t="s">
        <v>443</v>
      </c>
      <c r="AB50" s="252" t="s">
        <v>443</v>
      </c>
      <c r="AC50" s="250" t="s">
        <v>443</v>
      </c>
      <c r="AD50" s="250" t="s">
        <v>443</v>
      </c>
      <c r="AE50" s="250"/>
      <c r="AF50" s="265"/>
      <c r="AG50" s="260"/>
      <c r="AH50" s="251"/>
      <c r="AI50" s="252"/>
      <c r="AJ50" s="273"/>
      <c r="AK50" s="251"/>
      <c r="AL50" s="248"/>
      <c r="AM50" s="249"/>
      <c r="AN50" s="265"/>
      <c r="AO50" s="250" t="s">
        <v>443</v>
      </c>
      <c r="AP50" s="250" t="s">
        <v>443</v>
      </c>
      <c r="AQ50" s="252"/>
      <c r="AR50" s="250"/>
      <c r="AS50" s="250"/>
      <c r="AT50" s="251" t="s">
        <v>443</v>
      </c>
      <c r="AU50" s="314"/>
      <c r="AV50" s="250" t="s">
        <v>443</v>
      </c>
      <c r="AW50" s="250"/>
      <c r="AX50" s="252" t="s">
        <v>443</v>
      </c>
      <c r="AY50" s="250" t="s">
        <v>443</v>
      </c>
      <c r="AZ50" s="250" t="s">
        <v>443</v>
      </c>
      <c r="BA50" s="251" t="s">
        <v>443</v>
      </c>
      <c r="BB50" s="314"/>
      <c r="BC50" s="250" t="s">
        <v>443</v>
      </c>
      <c r="BD50" s="250"/>
      <c r="BE50" s="252"/>
      <c r="BF50" s="250"/>
      <c r="BG50" s="250" t="s">
        <v>443</v>
      </c>
      <c r="BH50" s="251" t="s">
        <v>443</v>
      </c>
      <c r="BI50" s="314"/>
      <c r="BJ50" s="250" t="s">
        <v>443</v>
      </c>
      <c r="BK50" s="250" t="s">
        <v>443</v>
      </c>
      <c r="BL50" s="252"/>
      <c r="BM50" s="250" t="s">
        <v>443</v>
      </c>
      <c r="BN50" s="250" t="s">
        <v>443</v>
      </c>
      <c r="BO50" s="325"/>
      <c r="BP50" s="330" t="s">
        <v>443</v>
      </c>
      <c r="BQ50" s="335"/>
      <c r="BR50" s="347" t="s">
        <v>443</v>
      </c>
      <c r="BS50" s="320" t="s">
        <v>443</v>
      </c>
      <c r="BT50" s="320" t="s">
        <v>443</v>
      </c>
      <c r="BU50" s="320" t="s">
        <v>443</v>
      </c>
      <c r="BV50" s="320" t="s">
        <v>443</v>
      </c>
      <c r="BW50" s="346" t="s">
        <v>443</v>
      </c>
      <c r="BX50" s="353"/>
      <c r="BY50" s="347" t="s">
        <v>443</v>
      </c>
      <c r="BZ50" s="320" t="s">
        <v>443</v>
      </c>
      <c r="CA50" s="320" t="s">
        <v>443</v>
      </c>
      <c r="CB50" s="320" t="s">
        <v>443</v>
      </c>
      <c r="CC50" s="320" t="s">
        <v>443</v>
      </c>
      <c r="CD50" s="346" t="s">
        <v>443</v>
      </c>
      <c r="CE50" s="353"/>
      <c r="CF50" s="347" t="s">
        <v>443</v>
      </c>
      <c r="CG50" s="333" t="s">
        <v>443</v>
      </c>
      <c r="CH50" s="333" t="s">
        <v>443</v>
      </c>
      <c r="CI50" s="333" t="s">
        <v>443</v>
      </c>
      <c r="CJ50" s="333" t="s">
        <v>443</v>
      </c>
      <c r="CK50" s="346" t="s">
        <v>443</v>
      </c>
      <c r="CL50" s="353"/>
      <c r="CM50" s="347" t="s">
        <v>443</v>
      </c>
      <c r="CN50" s="320" t="s">
        <v>443</v>
      </c>
      <c r="CO50" s="320"/>
      <c r="CP50" s="320" t="s">
        <v>443</v>
      </c>
      <c r="CQ50" s="320" t="s">
        <v>443</v>
      </c>
      <c r="CR50" s="346" t="s">
        <v>443</v>
      </c>
      <c r="CS50" s="353"/>
      <c r="CT50" s="330" t="s">
        <v>443</v>
      </c>
      <c r="CU50" s="248"/>
      <c r="CV50" s="333" t="s">
        <v>443</v>
      </c>
      <c r="CW50" s="320" t="s">
        <v>443</v>
      </c>
      <c r="CX50" s="320" t="s">
        <v>443</v>
      </c>
      <c r="CY50" s="320" t="s">
        <v>443</v>
      </c>
      <c r="CZ50" s="346" t="s">
        <v>443</v>
      </c>
      <c r="DA50" s="353" t="s">
        <v>443</v>
      </c>
      <c r="DB50" s="347" t="s">
        <v>443</v>
      </c>
      <c r="DC50" s="320" t="s">
        <v>443</v>
      </c>
      <c r="DD50" s="320" t="s">
        <v>443</v>
      </c>
      <c r="DE50" s="320" t="s">
        <v>443</v>
      </c>
      <c r="DF50" s="320" t="s">
        <v>443</v>
      </c>
      <c r="DG50" s="346" t="s">
        <v>443</v>
      </c>
      <c r="DH50" s="353" t="s">
        <v>443</v>
      </c>
      <c r="DI50" s="347" t="s">
        <v>443</v>
      </c>
      <c r="DJ50" s="320" t="s">
        <v>443</v>
      </c>
      <c r="DK50" s="320" t="s">
        <v>443</v>
      </c>
      <c r="DL50" s="320" t="s">
        <v>443</v>
      </c>
      <c r="DM50" s="320" t="s">
        <v>443</v>
      </c>
      <c r="DN50" s="320" t="s">
        <v>443</v>
      </c>
      <c r="DO50" s="358" t="s">
        <v>443</v>
      </c>
      <c r="DP50" s="347" t="s">
        <v>443</v>
      </c>
    </row>
    <row r="51" spans="1:120" s="9" customFormat="1" ht="57" hidden="1" customHeight="1" x14ac:dyDescent="0.35">
      <c r="A51" s="244"/>
      <c r="B51" s="245">
        <f t="shared" si="43"/>
        <v>15</v>
      </c>
      <c r="C51" s="254" t="s">
        <v>107</v>
      </c>
      <c r="D51" s="343" t="s">
        <v>36</v>
      </c>
      <c r="E51" s="255" t="s">
        <v>108</v>
      </c>
      <c r="F51" s="248"/>
      <c r="G51" s="262"/>
      <c r="H51" s="250" t="s">
        <v>443</v>
      </c>
      <c r="I51" s="250" t="s">
        <v>443</v>
      </c>
      <c r="J51" s="251" t="s">
        <v>443</v>
      </c>
      <c r="K51" s="314"/>
      <c r="L51" s="250" t="s">
        <v>443</v>
      </c>
      <c r="M51" s="250" t="s">
        <v>443</v>
      </c>
      <c r="N51" s="252" t="s">
        <v>443</v>
      </c>
      <c r="O51" s="250" t="s">
        <v>443</v>
      </c>
      <c r="P51" s="250" t="s">
        <v>443</v>
      </c>
      <c r="Q51" s="251" t="s">
        <v>443</v>
      </c>
      <c r="R51" s="314"/>
      <c r="S51" s="250" t="s">
        <v>443</v>
      </c>
      <c r="T51" s="250" t="s">
        <v>443</v>
      </c>
      <c r="U51" s="252" t="s">
        <v>443</v>
      </c>
      <c r="V51" s="250" t="s">
        <v>443</v>
      </c>
      <c r="W51" s="250" t="s">
        <v>443</v>
      </c>
      <c r="X51" s="251" t="s">
        <v>443</v>
      </c>
      <c r="Y51" s="314"/>
      <c r="Z51" s="250" t="s">
        <v>443</v>
      </c>
      <c r="AA51" s="250" t="s">
        <v>443</v>
      </c>
      <c r="AB51" s="252" t="s">
        <v>443</v>
      </c>
      <c r="AC51" s="250" t="s">
        <v>443</v>
      </c>
      <c r="AD51" s="250" t="s">
        <v>443</v>
      </c>
      <c r="AE51" s="250"/>
      <c r="AF51" s="265"/>
      <c r="AG51" s="260"/>
      <c r="AH51" s="251"/>
      <c r="AI51" s="252"/>
      <c r="AJ51" s="273"/>
      <c r="AK51" s="251"/>
      <c r="AL51" s="248"/>
      <c r="AM51" s="249"/>
      <c r="AN51" s="265"/>
      <c r="AO51" s="250" t="s">
        <v>443</v>
      </c>
      <c r="AP51" s="250" t="s">
        <v>443</v>
      </c>
      <c r="AQ51" s="252"/>
      <c r="AR51" s="250"/>
      <c r="AS51" s="250"/>
      <c r="AT51" s="251" t="s">
        <v>443</v>
      </c>
      <c r="AU51" s="314"/>
      <c r="AV51" s="250" t="s">
        <v>443</v>
      </c>
      <c r="AW51" s="250"/>
      <c r="AX51" s="252" t="s">
        <v>443</v>
      </c>
      <c r="AY51" s="250" t="s">
        <v>443</v>
      </c>
      <c r="AZ51" s="250" t="s">
        <v>443</v>
      </c>
      <c r="BA51" s="251" t="s">
        <v>443</v>
      </c>
      <c r="BB51" s="314"/>
      <c r="BC51" s="250" t="s">
        <v>443</v>
      </c>
      <c r="BD51" s="250"/>
      <c r="BE51" s="252"/>
      <c r="BF51" s="250"/>
      <c r="BG51" s="250" t="s">
        <v>443</v>
      </c>
      <c r="BH51" s="251" t="s">
        <v>443</v>
      </c>
      <c r="BI51" s="314"/>
      <c r="BJ51" s="250" t="s">
        <v>443</v>
      </c>
      <c r="BK51" s="250" t="s">
        <v>443</v>
      </c>
      <c r="BL51" s="252"/>
      <c r="BM51" s="250" t="s">
        <v>443</v>
      </c>
      <c r="BN51" s="250" t="s">
        <v>443</v>
      </c>
      <c r="BO51" s="325"/>
      <c r="BP51" s="330" t="s">
        <v>443</v>
      </c>
      <c r="BQ51" s="335"/>
      <c r="BR51" s="347" t="s">
        <v>443</v>
      </c>
      <c r="BS51" s="320" t="s">
        <v>443</v>
      </c>
      <c r="BT51" s="320" t="s">
        <v>443</v>
      </c>
      <c r="BU51" s="320" t="s">
        <v>443</v>
      </c>
      <c r="BV51" s="320" t="s">
        <v>443</v>
      </c>
      <c r="BW51" s="346" t="s">
        <v>443</v>
      </c>
      <c r="BX51" s="353"/>
      <c r="BY51" s="347" t="s">
        <v>443</v>
      </c>
      <c r="BZ51" s="320" t="s">
        <v>443</v>
      </c>
      <c r="CA51" s="320" t="s">
        <v>443</v>
      </c>
      <c r="CB51" s="320" t="s">
        <v>443</v>
      </c>
      <c r="CC51" s="320" t="s">
        <v>443</v>
      </c>
      <c r="CD51" s="346" t="s">
        <v>443</v>
      </c>
      <c r="CE51" s="353"/>
      <c r="CF51" s="347" t="s">
        <v>443</v>
      </c>
      <c r="CG51" s="333" t="s">
        <v>443</v>
      </c>
      <c r="CH51" s="333" t="s">
        <v>443</v>
      </c>
      <c r="CI51" s="333" t="s">
        <v>443</v>
      </c>
      <c r="CJ51" s="333" t="s">
        <v>443</v>
      </c>
      <c r="CK51" s="346" t="s">
        <v>443</v>
      </c>
      <c r="CL51" s="353"/>
      <c r="CM51" s="347" t="s">
        <v>443</v>
      </c>
      <c r="CN51" s="320" t="s">
        <v>443</v>
      </c>
      <c r="CO51" s="320"/>
      <c r="CP51" s="320" t="s">
        <v>443</v>
      </c>
      <c r="CQ51" s="320" t="s">
        <v>443</v>
      </c>
      <c r="CR51" s="346" t="s">
        <v>443</v>
      </c>
      <c r="CS51" s="353"/>
      <c r="CT51" s="330" t="s">
        <v>443</v>
      </c>
      <c r="CU51" s="248"/>
      <c r="CV51" s="333" t="s">
        <v>443</v>
      </c>
      <c r="CW51" s="320" t="s">
        <v>443</v>
      </c>
      <c r="CX51" s="320" t="s">
        <v>443</v>
      </c>
      <c r="CY51" s="320" t="s">
        <v>443</v>
      </c>
      <c r="CZ51" s="346" t="s">
        <v>443</v>
      </c>
      <c r="DA51" s="353" t="s">
        <v>443</v>
      </c>
      <c r="DB51" s="347" t="s">
        <v>443</v>
      </c>
      <c r="DC51" s="320" t="s">
        <v>443</v>
      </c>
      <c r="DD51" s="320" t="s">
        <v>443</v>
      </c>
      <c r="DE51" s="320" t="s">
        <v>443</v>
      </c>
      <c r="DF51" s="320" t="s">
        <v>443</v>
      </c>
      <c r="DG51" s="346" t="s">
        <v>443</v>
      </c>
      <c r="DH51" s="353" t="s">
        <v>443</v>
      </c>
      <c r="DI51" s="347" t="s">
        <v>443</v>
      </c>
      <c r="DJ51" s="320" t="s">
        <v>443</v>
      </c>
      <c r="DK51" s="320" t="s">
        <v>443</v>
      </c>
      <c r="DL51" s="320" t="s">
        <v>443</v>
      </c>
      <c r="DM51" s="320" t="s">
        <v>443</v>
      </c>
      <c r="DN51" s="320" t="s">
        <v>443</v>
      </c>
      <c r="DO51" s="358" t="s">
        <v>443</v>
      </c>
      <c r="DP51" s="347" t="s">
        <v>443</v>
      </c>
    </row>
    <row r="52" spans="1:120" s="9" customFormat="1" ht="57" hidden="1" customHeight="1" x14ac:dyDescent="0.35">
      <c r="A52" s="244"/>
      <c r="B52" s="245">
        <f t="shared" si="43"/>
        <v>16</v>
      </c>
      <c r="C52" s="254" t="s">
        <v>109</v>
      </c>
      <c r="D52" s="343" t="s">
        <v>23</v>
      </c>
      <c r="E52" s="255" t="s">
        <v>110</v>
      </c>
      <c r="F52" s="248"/>
      <c r="G52" s="262"/>
      <c r="H52" s="250" t="s">
        <v>443</v>
      </c>
      <c r="I52" s="250" t="s">
        <v>443</v>
      </c>
      <c r="J52" s="251" t="s">
        <v>443</v>
      </c>
      <c r="K52" s="314"/>
      <c r="L52" s="250" t="s">
        <v>443</v>
      </c>
      <c r="M52" s="250" t="s">
        <v>443</v>
      </c>
      <c r="N52" s="252" t="s">
        <v>443</v>
      </c>
      <c r="O52" s="250" t="s">
        <v>443</v>
      </c>
      <c r="P52" s="250" t="s">
        <v>443</v>
      </c>
      <c r="Q52" s="251" t="s">
        <v>443</v>
      </c>
      <c r="R52" s="314"/>
      <c r="S52" s="250" t="s">
        <v>443</v>
      </c>
      <c r="T52" s="250" t="s">
        <v>443</v>
      </c>
      <c r="U52" s="252" t="s">
        <v>443</v>
      </c>
      <c r="V52" s="250" t="s">
        <v>443</v>
      </c>
      <c r="W52" s="250" t="s">
        <v>443</v>
      </c>
      <c r="X52" s="251" t="s">
        <v>443</v>
      </c>
      <c r="Y52" s="314"/>
      <c r="Z52" s="250" t="s">
        <v>443</v>
      </c>
      <c r="AA52" s="250" t="s">
        <v>443</v>
      </c>
      <c r="AB52" s="252" t="s">
        <v>443</v>
      </c>
      <c r="AC52" s="250" t="s">
        <v>443</v>
      </c>
      <c r="AD52" s="250" t="s">
        <v>443</v>
      </c>
      <c r="AE52" s="250"/>
      <c r="AF52" s="265"/>
      <c r="AG52" s="260"/>
      <c r="AH52" s="251"/>
      <c r="AI52" s="252"/>
      <c r="AJ52" s="273"/>
      <c r="AK52" s="251"/>
      <c r="AL52" s="248"/>
      <c r="AM52" s="249"/>
      <c r="AN52" s="265"/>
      <c r="AO52" s="250" t="s">
        <v>443</v>
      </c>
      <c r="AP52" s="250" t="s">
        <v>443</v>
      </c>
      <c r="AQ52" s="252"/>
      <c r="AR52" s="250"/>
      <c r="AS52" s="250"/>
      <c r="AT52" s="251" t="s">
        <v>443</v>
      </c>
      <c r="AU52" s="314"/>
      <c r="AV52" s="250" t="s">
        <v>443</v>
      </c>
      <c r="AW52" s="250"/>
      <c r="AX52" s="252" t="s">
        <v>443</v>
      </c>
      <c r="AY52" s="250" t="s">
        <v>443</v>
      </c>
      <c r="AZ52" s="250" t="s">
        <v>443</v>
      </c>
      <c r="BA52" s="251" t="s">
        <v>443</v>
      </c>
      <c r="BB52" s="314"/>
      <c r="BC52" s="250" t="s">
        <v>443</v>
      </c>
      <c r="BD52" s="250"/>
      <c r="BE52" s="252"/>
      <c r="BF52" s="250"/>
      <c r="BG52" s="250" t="s">
        <v>443</v>
      </c>
      <c r="BH52" s="251" t="s">
        <v>443</v>
      </c>
      <c r="BI52" s="314"/>
      <c r="BJ52" s="250" t="s">
        <v>443</v>
      </c>
      <c r="BK52" s="250" t="s">
        <v>443</v>
      </c>
      <c r="BL52" s="252"/>
      <c r="BM52" s="250" t="s">
        <v>443</v>
      </c>
      <c r="BN52" s="250" t="s">
        <v>443</v>
      </c>
      <c r="BO52" s="325"/>
      <c r="BP52" s="330" t="s">
        <v>443</v>
      </c>
      <c r="BQ52" s="335"/>
      <c r="BR52" s="347" t="s">
        <v>443</v>
      </c>
      <c r="BS52" s="320" t="s">
        <v>443</v>
      </c>
      <c r="BT52" s="320" t="s">
        <v>443</v>
      </c>
      <c r="BU52" s="320" t="s">
        <v>443</v>
      </c>
      <c r="BV52" s="320" t="s">
        <v>443</v>
      </c>
      <c r="BW52" s="346" t="s">
        <v>443</v>
      </c>
      <c r="BX52" s="353"/>
      <c r="BY52" s="347" t="s">
        <v>443</v>
      </c>
      <c r="BZ52" s="320" t="s">
        <v>443</v>
      </c>
      <c r="CA52" s="320" t="s">
        <v>443</v>
      </c>
      <c r="CB52" s="320" t="s">
        <v>443</v>
      </c>
      <c r="CC52" s="320" t="s">
        <v>443</v>
      </c>
      <c r="CD52" s="346" t="s">
        <v>443</v>
      </c>
      <c r="CE52" s="353"/>
      <c r="CF52" s="347" t="s">
        <v>443</v>
      </c>
      <c r="CG52" s="333" t="s">
        <v>443</v>
      </c>
      <c r="CH52" s="333" t="s">
        <v>443</v>
      </c>
      <c r="CI52" s="333" t="s">
        <v>443</v>
      </c>
      <c r="CJ52" s="333" t="s">
        <v>443</v>
      </c>
      <c r="CK52" s="346" t="s">
        <v>443</v>
      </c>
      <c r="CL52" s="353"/>
      <c r="CM52" s="347" t="s">
        <v>443</v>
      </c>
      <c r="CN52" s="320" t="s">
        <v>443</v>
      </c>
      <c r="CO52" s="320"/>
      <c r="CP52" s="320" t="s">
        <v>443</v>
      </c>
      <c r="CQ52" s="320" t="s">
        <v>443</v>
      </c>
      <c r="CR52" s="346" t="s">
        <v>443</v>
      </c>
      <c r="CS52" s="353"/>
      <c r="CT52" s="330" t="s">
        <v>443</v>
      </c>
      <c r="CU52" s="248"/>
      <c r="CV52" s="333" t="s">
        <v>443</v>
      </c>
      <c r="CW52" s="320" t="s">
        <v>443</v>
      </c>
      <c r="CX52" s="320" t="s">
        <v>443</v>
      </c>
      <c r="CY52" s="320" t="s">
        <v>443</v>
      </c>
      <c r="CZ52" s="346" t="s">
        <v>443</v>
      </c>
      <c r="DA52" s="353" t="s">
        <v>443</v>
      </c>
      <c r="DB52" s="347" t="s">
        <v>443</v>
      </c>
      <c r="DC52" s="320" t="s">
        <v>443</v>
      </c>
      <c r="DD52" s="320" t="s">
        <v>443</v>
      </c>
      <c r="DE52" s="320" t="s">
        <v>443</v>
      </c>
      <c r="DF52" s="320" t="s">
        <v>443</v>
      </c>
      <c r="DG52" s="346" t="s">
        <v>443</v>
      </c>
      <c r="DH52" s="353" t="s">
        <v>443</v>
      </c>
      <c r="DI52" s="347" t="s">
        <v>443</v>
      </c>
      <c r="DJ52" s="320" t="s">
        <v>443</v>
      </c>
      <c r="DK52" s="320" t="s">
        <v>443</v>
      </c>
      <c r="DL52" s="320" t="s">
        <v>443</v>
      </c>
      <c r="DM52" s="320" t="s">
        <v>443</v>
      </c>
      <c r="DN52" s="320" t="s">
        <v>443</v>
      </c>
      <c r="DO52" s="358" t="s">
        <v>443</v>
      </c>
      <c r="DP52" s="347" t="s">
        <v>443</v>
      </c>
    </row>
    <row r="53" spans="1:120" s="9" customFormat="1" ht="57" hidden="1" customHeight="1" x14ac:dyDescent="0.35">
      <c r="A53" s="244"/>
      <c r="B53" s="245">
        <f t="shared" si="43"/>
        <v>17</v>
      </c>
      <c r="C53" s="254">
        <v>150000021</v>
      </c>
      <c r="D53" s="343"/>
      <c r="E53" s="255" t="s">
        <v>111</v>
      </c>
      <c r="F53" s="248"/>
      <c r="G53" s="262"/>
      <c r="H53" s="250" t="s">
        <v>443</v>
      </c>
      <c r="I53" s="250" t="s">
        <v>443</v>
      </c>
      <c r="J53" s="251" t="s">
        <v>443</v>
      </c>
      <c r="K53" s="314"/>
      <c r="L53" s="250" t="s">
        <v>443</v>
      </c>
      <c r="M53" s="250" t="s">
        <v>443</v>
      </c>
      <c r="N53" s="252" t="s">
        <v>443</v>
      </c>
      <c r="O53" s="250" t="s">
        <v>443</v>
      </c>
      <c r="P53" s="250" t="s">
        <v>443</v>
      </c>
      <c r="Q53" s="251" t="s">
        <v>443</v>
      </c>
      <c r="R53" s="314"/>
      <c r="S53" s="250" t="s">
        <v>443</v>
      </c>
      <c r="T53" s="250" t="s">
        <v>443</v>
      </c>
      <c r="U53" s="252" t="s">
        <v>443</v>
      </c>
      <c r="V53" s="250" t="s">
        <v>443</v>
      </c>
      <c r="W53" s="250" t="s">
        <v>443</v>
      </c>
      <c r="X53" s="251" t="s">
        <v>443</v>
      </c>
      <c r="Y53" s="314"/>
      <c r="Z53" s="250" t="s">
        <v>443</v>
      </c>
      <c r="AA53" s="250" t="s">
        <v>443</v>
      </c>
      <c r="AB53" s="252" t="s">
        <v>443</v>
      </c>
      <c r="AC53" s="250" t="s">
        <v>443</v>
      </c>
      <c r="AD53" s="250" t="s">
        <v>443</v>
      </c>
      <c r="AE53" s="250"/>
      <c r="AF53" s="265"/>
      <c r="AG53" s="260"/>
      <c r="AH53" s="251"/>
      <c r="AI53" s="252"/>
      <c r="AJ53" s="273"/>
      <c r="AK53" s="251"/>
      <c r="AL53" s="248"/>
      <c r="AM53" s="249"/>
      <c r="AN53" s="265"/>
      <c r="AO53" s="250" t="s">
        <v>443</v>
      </c>
      <c r="AP53" s="250" t="s">
        <v>443</v>
      </c>
      <c r="AQ53" s="252"/>
      <c r="AR53" s="250"/>
      <c r="AS53" s="250"/>
      <c r="AT53" s="251" t="s">
        <v>443</v>
      </c>
      <c r="AU53" s="314"/>
      <c r="AV53" s="250" t="s">
        <v>443</v>
      </c>
      <c r="AW53" s="250"/>
      <c r="AX53" s="252" t="s">
        <v>443</v>
      </c>
      <c r="AY53" s="250" t="s">
        <v>443</v>
      </c>
      <c r="AZ53" s="250" t="s">
        <v>443</v>
      </c>
      <c r="BA53" s="251" t="s">
        <v>443</v>
      </c>
      <c r="BB53" s="314"/>
      <c r="BC53" s="250" t="s">
        <v>443</v>
      </c>
      <c r="BD53" s="250"/>
      <c r="BE53" s="252"/>
      <c r="BF53" s="250"/>
      <c r="BG53" s="250" t="s">
        <v>443</v>
      </c>
      <c r="BH53" s="251" t="s">
        <v>443</v>
      </c>
      <c r="BI53" s="314"/>
      <c r="BJ53" s="250" t="s">
        <v>443</v>
      </c>
      <c r="BK53" s="250" t="s">
        <v>443</v>
      </c>
      <c r="BL53" s="252"/>
      <c r="BM53" s="250" t="s">
        <v>443</v>
      </c>
      <c r="BN53" s="250" t="s">
        <v>443</v>
      </c>
      <c r="BO53" s="325"/>
      <c r="BP53" s="330" t="s">
        <v>443</v>
      </c>
      <c r="BQ53" s="335"/>
      <c r="BR53" s="347" t="s">
        <v>443</v>
      </c>
      <c r="BS53" s="320" t="s">
        <v>443</v>
      </c>
      <c r="BT53" s="320" t="s">
        <v>443</v>
      </c>
      <c r="BU53" s="320" t="s">
        <v>443</v>
      </c>
      <c r="BV53" s="320" t="s">
        <v>443</v>
      </c>
      <c r="BW53" s="346" t="s">
        <v>443</v>
      </c>
      <c r="BX53" s="353"/>
      <c r="BY53" s="347" t="s">
        <v>443</v>
      </c>
      <c r="BZ53" s="320" t="s">
        <v>443</v>
      </c>
      <c r="CA53" s="320" t="s">
        <v>443</v>
      </c>
      <c r="CB53" s="320" t="s">
        <v>443</v>
      </c>
      <c r="CC53" s="320" t="s">
        <v>443</v>
      </c>
      <c r="CD53" s="346" t="s">
        <v>443</v>
      </c>
      <c r="CE53" s="353"/>
      <c r="CF53" s="347" t="s">
        <v>443</v>
      </c>
      <c r="CG53" s="333" t="s">
        <v>443</v>
      </c>
      <c r="CH53" s="333" t="s">
        <v>443</v>
      </c>
      <c r="CI53" s="333" t="s">
        <v>443</v>
      </c>
      <c r="CJ53" s="333" t="s">
        <v>443</v>
      </c>
      <c r="CK53" s="346" t="s">
        <v>443</v>
      </c>
      <c r="CL53" s="353"/>
      <c r="CM53" s="347" t="s">
        <v>443</v>
      </c>
      <c r="CN53" s="320" t="s">
        <v>443</v>
      </c>
      <c r="CO53" s="320"/>
      <c r="CP53" s="320" t="s">
        <v>443</v>
      </c>
      <c r="CQ53" s="320" t="s">
        <v>443</v>
      </c>
      <c r="CR53" s="346" t="s">
        <v>443</v>
      </c>
      <c r="CS53" s="353"/>
      <c r="CT53" s="330" t="s">
        <v>443</v>
      </c>
      <c r="CU53" s="248"/>
      <c r="CV53" s="333" t="s">
        <v>443</v>
      </c>
      <c r="CW53" s="320" t="s">
        <v>443</v>
      </c>
      <c r="CX53" s="320" t="s">
        <v>443</v>
      </c>
      <c r="CY53" s="320" t="s">
        <v>443</v>
      </c>
      <c r="CZ53" s="346" t="s">
        <v>443</v>
      </c>
      <c r="DA53" s="353" t="s">
        <v>443</v>
      </c>
      <c r="DB53" s="347" t="s">
        <v>443</v>
      </c>
      <c r="DC53" s="320" t="s">
        <v>443</v>
      </c>
      <c r="DD53" s="320" t="s">
        <v>443</v>
      </c>
      <c r="DE53" s="320" t="s">
        <v>443</v>
      </c>
      <c r="DF53" s="320" t="s">
        <v>443</v>
      </c>
      <c r="DG53" s="346" t="s">
        <v>443</v>
      </c>
      <c r="DH53" s="353" t="s">
        <v>443</v>
      </c>
      <c r="DI53" s="347" t="s">
        <v>443</v>
      </c>
      <c r="DJ53" s="320" t="s">
        <v>443</v>
      </c>
      <c r="DK53" s="320" t="s">
        <v>443</v>
      </c>
      <c r="DL53" s="320" t="s">
        <v>443</v>
      </c>
      <c r="DM53" s="320" t="s">
        <v>443</v>
      </c>
      <c r="DN53" s="320" t="s">
        <v>443</v>
      </c>
      <c r="DO53" s="358" t="s">
        <v>443</v>
      </c>
      <c r="DP53" s="347" t="s">
        <v>443</v>
      </c>
    </row>
    <row r="54" spans="1:120" s="9" customFormat="1" ht="57" hidden="1" customHeight="1" x14ac:dyDescent="0.35">
      <c r="A54" s="244"/>
      <c r="B54" s="245">
        <f t="shared" si="43"/>
        <v>18</v>
      </c>
      <c r="C54" s="254" t="s">
        <v>112</v>
      </c>
      <c r="D54" s="343"/>
      <c r="E54" s="255" t="s">
        <v>113</v>
      </c>
      <c r="F54" s="248"/>
      <c r="G54" s="262"/>
      <c r="H54" s="250" t="s">
        <v>443</v>
      </c>
      <c r="I54" s="250" t="s">
        <v>443</v>
      </c>
      <c r="J54" s="251" t="s">
        <v>443</v>
      </c>
      <c r="K54" s="314"/>
      <c r="L54" s="250" t="s">
        <v>443</v>
      </c>
      <c r="M54" s="250" t="s">
        <v>443</v>
      </c>
      <c r="N54" s="252" t="s">
        <v>443</v>
      </c>
      <c r="O54" s="250" t="s">
        <v>443</v>
      </c>
      <c r="P54" s="250" t="s">
        <v>443</v>
      </c>
      <c r="Q54" s="251" t="s">
        <v>443</v>
      </c>
      <c r="R54" s="314"/>
      <c r="S54" s="250" t="s">
        <v>443</v>
      </c>
      <c r="T54" s="250" t="s">
        <v>443</v>
      </c>
      <c r="U54" s="252" t="s">
        <v>443</v>
      </c>
      <c r="V54" s="250" t="s">
        <v>443</v>
      </c>
      <c r="W54" s="250" t="s">
        <v>443</v>
      </c>
      <c r="X54" s="251" t="s">
        <v>443</v>
      </c>
      <c r="Y54" s="314"/>
      <c r="Z54" s="250" t="s">
        <v>443</v>
      </c>
      <c r="AA54" s="250" t="s">
        <v>443</v>
      </c>
      <c r="AB54" s="252" t="s">
        <v>443</v>
      </c>
      <c r="AC54" s="250" t="s">
        <v>443</v>
      </c>
      <c r="AD54" s="250" t="s">
        <v>443</v>
      </c>
      <c r="AE54" s="250"/>
      <c r="AF54" s="265"/>
      <c r="AG54" s="260"/>
      <c r="AH54" s="251"/>
      <c r="AI54" s="252"/>
      <c r="AJ54" s="273"/>
      <c r="AK54" s="251"/>
      <c r="AL54" s="248"/>
      <c r="AM54" s="249"/>
      <c r="AN54" s="265"/>
      <c r="AO54" s="250" t="s">
        <v>443</v>
      </c>
      <c r="AP54" s="250" t="s">
        <v>443</v>
      </c>
      <c r="AQ54" s="252"/>
      <c r="AR54" s="250"/>
      <c r="AS54" s="250"/>
      <c r="AT54" s="251" t="s">
        <v>443</v>
      </c>
      <c r="AU54" s="314"/>
      <c r="AV54" s="250" t="s">
        <v>443</v>
      </c>
      <c r="AW54" s="250"/>
      <c r="AX54" s="252" t="s">
        <v>443</v>
      </c>
      <c r="AY54" s="250" t="s">
        <v>443</v>
      </c>
      <c r="AZ54" s="250" t="s">
        <v>443</v>
      </c>
      <c r="BA54" s="251" t="s">
        <v>443</v>
      </c>
      <c r="BB54" s="314"/>
      <c r="BC54" s="250" t="s">
        <v>443</v>
      </c>
      <c r="BD54" s="250"/>
      <c r="BE54" s="252"/>
      <c r="BF54" s="250"/>
      <c r="BG54" s="250" t="s">
        <v>443</v>
      </c>
      <c r="BH54" s="251" t="s">
        <v>443</v>
      </c>
      <c r="BI54" s="314"/>
      <c r="BJ54" s="250" t="s">
        <v>443</v>
      </c>
      <c r="BK54" s="250" t="s">
        <v>443</v>
      </c>
      <c r="BL54" s="252"/>
      <c r="BM54" s="250" t="s">
        <v>443</v>
      </c>
      <c r="BN54" s="250" t="s">
        <v>443</v>
      </c>
      <c r="BO54" s="325"/>
      <c r="BP54" s="330" t="s">
        <v>443</v>
      </c>
      <c r="BQ54" s="335"/>
      <c r="BR54" s="347" t="s">
        <v>443</v>
      </c>
      <c r="BS54" s="320" t="s">
        <v>443</v>
      </c>
      <c r="BT54" s="320" t="s">
        <v>443</v>
      </c>
      <c r="BU54" s="320" t="s">
        <v>443</v>
      </c>
      <c r="BV54" s="320" t="s">
        <v>443</v>
      </c>
      <c r="BW54" s="346" t="s">
        <v>443</v>
      </c>
      <c r="BX54" s="353"/>
      <c r="BY54" s="347" t="s">
        <v>443</v>
      </c>
      <c r="BZ54" s="320" t="s">
        <v>443</v>
      </c>
      <c r="CA54" s="320" t="s">
        <v>443</v>
      </c>
      <c r="CB54" s="320" t="s">
        <v>443</v>
      </c>
      <c r="CC54" s="320" t="s">
        <v>443</v>
      </c>
      <c r="CD54" s="346" t="s">
        <v>443</v>
      </c>
      <c r="CE54" s="353"/>
      <c r="CF54" s="347" t="s">
        <v>443</v>
      </c>
      <c r="CG54" s="333" t="s">
        <v>443</v>
      </c>
      <c r="CH54" s="333" t="s">
        <v>443</v>
      </c>
      <c r="CI54" s="333" t="s">
        <v>443</v>
      </c>
      <c r="CJ54" s="333" t="s">
        <v>443</v>
      </c>
      <c r="CK54" s="346" t="s">
        <v>443</v>
      </c>
      <c r="CL54" s="353"/>
      <c r="CM54" s="347" t="s">
        <v>443</v>
      </c>
      <c r="CN54" s="320" t="s">
        <v>443</v>
      </c>
      <c r="CO54" s="320"/>
      <c r="CP54" s="320" t="s">
        <v>443</v>
      </c>
      <c r="CQ54" s="320" t="s">
        <v>443</v>
      </c>
      <c r="CR54" s="346" t="s">
        <v>443</v>
      </c>
      <c r="CS54" s="353"/>
      <c r="CT54" s="330" t="s">
        <v>443</v>
      </c>
      <c r="CU54" s="248"/>
      <c r="CV54" s="333" t="s">
        <v>443</v>
      </c>
      <c r="CW54" s="320" t="s">
        <v>443</v>
      </c>
      <c r="CX54" s="320" t="s">
        <v>443</v>
      </c>
      <c r="CY54" s="320" t="s">
        <v>443</v>
      </c>
      <c r="CZ54" s="346" t="s">
        <v>443</v>
      </c>
      <c r="DA54" s="353" t="s">
        <v>443</v>
      </c>
      <c r="DB54" s="347" t="s">
        <v>443</v>
      </c>
      <c r="DC54" s="320" t="s">
        <v>443</v>
      </c>
      <c r="DD54" s="320" t="s">
        <v>443</v>
      </c>
      <c r="DE54" s="320" t="s">
        <v>443</v>
      </c>
      <c r="DF54" s="320" t="s">
        <v>443</v>
      </c>
      <c r="DG54" s="346" t="s">
        <v>443</v>
      </c>
      <c r="DH54" s="353" t="s">
        <v>443</v>
      </c>
      <c r="DI54" s="347" t="s">
        <v>443</v>
      </c>
      <c r="DJ54" s="320" t="s">
        <v>443</v>
      </c>
      <c r="DK54" s="320" t="s">
        <v>443</v>
      </c>
      <c r="DL54" s="320" t="s">
        <v>443</v>
      </c>
      <c r="DM54" s="320" t="s">
        <v>443</v>
      </c>
      <c r="DN54" s="320" t="s">
        <v>443</v>
      </c>
      <c r="DO54" s="358" t="s">
        <v>443</v>
      </c>
      <c r="DP54" s="347" t="s">
        <v>443</v>
      </c>
    </row>
    <row r="55" spans="1:120" s="9" customFormat="1" ht="57" hidden="1" customHeight="1" x14ac:dyDescent="0.35">
      <c r="A55" s="244"/>
      <c r="B55" s="245">
        <f t="shared" si="43"/>
        <v>19</v>
      </c>
      <c r="C55" s="254" t="s">
        <v>114</v>
      </c>
      <c r="D55" s="343"/>
      <c r="E55" s="255" t="s">
        <v>115</v>
      </c>
      <c r="F55" s="248"/>
      <c r="G55" s="262"/>
      <c r="H55" s="250" t="s">
        <v>443</v>
      </c>
      <c r="I55" s="250" t="s">
        <v>443</v>
      </c>
      <c r="J55" s="251" t="s">
        <v>443</v>
      </c>
      <c r="K55" s="314"/>
      <c r="L55" s="250" t="s">
        <v>443</v>
      </c>
      <c r="M55" s="250" t="s">
        <v>443</v>
      </c>
      <c r="N55" s="252" t="s">
        <v>443</v>
      </c>
      <c r="O55" s="250" t="s">
        <v>443</v>
      </c>
      <c r="P55" s="250" t="s">
        <v>443</v>
      </c>
      <c r="Q55" s="251" t="s">
        <v>443</v>
      </c>
      <c r="R55" s="314"/>
      <c r="S55" s="250" t="s">
        <v>443</v>
      </c>
      <c r="T55" s="250" t="s">
        <v>443</v>
      </c>
      <c r="U55" s="252" t="s">
        <v>443</v>
      </c>
      <c r="V55" s="250" t="s">
        <v>443</v>
      </c>
      <c r="W55" s="250" t="s">
        <v>443</v>
      </c>
      <c r="X55" s="251" t="s">
        <v>443</v>
      </c>
      <c r="Y55" s="314"/>
      <c r="Z55" s="250" t="s">
        <v>443</v>
      </c>
      <c r="AA55" s="250" t="s">
        <v>443</v>
      </c>
      <c r="AB55" s="252" t="s">
        <v>443</v>
      </c>
      <c r="AC55" s="250" t="s">
        <v>443</v>
      </c>
      <c r="AD55" s="250" t="s">
        <v>443</v>
      </c>
      <c r="AE55" s="250"/>
      <c r="AF55" s="265"/>
      <c r="AG55" s="260"/>
      <c r="AH55" s="251"/>
      <c r="AI55" s="252"/>
      <c r="AJ55" s="273"/>
      <c r="AK55" s="251"/>
      <c r="AL55" s="248"/>
      <c r="AM55" s="249"/>
      <c r="AN55" s="265"/>
      <c r="AO55" s="250" t="s">
        <v>443</v>
      </c>
      <c r="AP55" s="250" t="s">
        <v>443</v>
      </c>
      <c r="AQ55" s="252"/>
      <c r="AR55" s="250"/>
      <c r="AS55" s="250"/>
      <c r="AT55" s="251" t="s">
        <v>443</v>
      </c>
      <c r="AU55" s="314"/>
      <c r="AV55" s="250" t="s">
        <v>443</v>
      </c>
      <c r="AW55" s="250"/>
      <c r="AX55" s="252" t="s">
        <v>443</v>
      </c>
      <c r="AY55" s="250" t="s">
        <v>443</v>
      </c>
      <c r="AZ55" s="250" t="s">
        <v>443</v>
      </c>
      <c r="BA55" s="251" t="s">
        <v>443</v>
      </c>
      <c r="BB55" s="314"/>
      <c r="BC55" s="250" t="s">
        <v>443</v>
      </c>
      <c r="BD55" s="250"/>
      <c r="BE55" s="252"/>
      <c r="BF55" s="250"/>
      <c r="BG55" s="250" t="s">
        <v>443</v>
      </c>
      <c r="BH55" s="251" t="s">
        <v>443</v>
      </c>
      <c r="BI55" s="314"/>
      <c r="BJ55" s="250" t="s">
        <v>443</v>
      </c>
      <c r="BK55" s="250" t="s">
        <v>443</v>
      </c>
      <c r="BL55" s="252"/>
      <c r="BM55" s="250" t="s">
        <v>443</v>
      </c>
      <c r="BN55" s="250" t="s">
        <v>443</v>
      </c>
      <c r="BO55" s="325"/>
      <c r="BP55" s="330" t="s">
        <v>443</v>
      </c>
      <c r="BQ55" s="335"/>
      <c r="BR55" s="347" t="s">
        <v>443</v>
      </c>
      <c r="BS55" s="320" t="s">
        <v>443</v>
      </c>
      <c r="BT55" s="320" t="s">
        <v>443</v>
      </c>
      <c r="BU55" s="320" t="s">
        <v>443</v>
      </c>
      <c r="BV55" s="320" t="s">
        <v>443</v>
      </c>
      <c r="BW55" s="346" t="s">
        <v>443</v>
      </c>
      <c r="BX55" s="353"/>
      <c r="BY55" s="347" t="s">
        <v>443</v>
      </c>
      <c r="BZ55" s="320" t="s">
        <v>443</v>
      </c>
      <c r="CA55" s="320" t="s">
        <v>443</v>
      </c>
      <c r="CB55" s="320" t="s">
        <v>443</v>
      </c>
      <c r="CC55" s="320" t="s">
        <v>443</v>
      </c>
      <c r="CD55" s="346" t="s">
        <v>443</v>
      </c>
      <c r="CE55" s="353"/>
      <c r="CF55" s="347" t="s">
        <v>443</v>
      </c>
      <c r="CG55" s="333" t="s">
        <v>443</v>
      </c>
      <c r="CH55" s="333" t="s">
        <v>443</v>
      </c>
      <c r="CI55" s="333" t="s">
        <v>443</v>
      </c>
      <c r="CJ55" s="333" t="s">
        <v>443</v>
      </c>
      <c r="CK55" s="346" t="s">
        <v>443</v>
      </c>
      <c r="CL55" s="353"/>
      <c r="CM55" s="347" t="s">
        <v>443</v>
      </c>
      <c r="CN55" s="320" t="s">
        <v>443</v>
      </c>
      <c r="CO55" s="320"/>
      <c r="CP55" s="320" t="s">
        <v>443</v>
      </c>
      <c r="CQ55" s="320" t="s">
        <v>443</v>
      </c>
      <c r="CR55" s="346" t="s">
        <v>443</v>
      </c>
      <c r="CS55" s="353"/>
      <c r="CT55" s="330" t="s">
        <v>443</v>
      </c>
      <c r="CU55" s="248"/>
      <c r="CV55" s="333" t="s">
        <v>443</v>
      </c>
      <c r="CW55" s="320" t="s">
        <v>443</v>
      </c>
      <c r="CX55" s="320" t="s">
        <v>443</v>
      </c>
      <c r="CY55" s="320" t="s">
        <v>443</v>
      </c>
      <c r="CZ55" s="346" t="s">
        <v>443</v>
      </c>
      <c r="DA55" s="353" t="s">
        <v>443</v>
      </c>
      <c r="DB55" s="347" t="s">
        <v>443</v>
      </c>
      <c r="DC55" s="320" t="s">
        <v>443</v>
      </c>
      <c r="DD55" s="320" t="s">
        <v>443</v>
      </c>
      <c r="DE55" s="320" t="s">
        <v>443</v>
      </c>
      <c r="DF55" s="320" t="s">
        <v>443</v>
      </c>
      <c r="DG55" s="346" t="s">
        <v>443</v>
      </c>
      <c r="DH55" s="353" t="s">
        <v>443</v>
      </c>
      <c r="DI55" s="347" t="s">
        <v>443</v>
      </c>
      <c r="DJ55" s="320" t="s">
        <v>443</v>
      </c>
      <c r="DK55" s="320" t="s">
        <v>443</v>
      </c>
      <c r="DL55" s="320" t="s">
        <v>443</v>
      </c>
      <c r="DM55" s="320" t="s">
        <v>443</v>
      </c>
      <c r="DN55" s="320" t="s">
        <v>443</v>
      </c>
      <c r="DO55" s="358" t="s">
        <v>443</v>
      </c>
      <c r="DP55" s="347" t="s">
        <v>443</v>
      </c>
    </row>
    <row r="56" spans="1:120" s="9" customFormat="1" ht="57" hidden="1" customHeight="1" x14ac:dyDescent="0.35">
      <c r="A56" s="244"/>
      <c r="B56" s="245">
        <f t="shared" si="43"/>
        <v>20</v>
      </c>
      <c r="C56" s="254" t="s">
        <v>116</v>
      </c>
      <c r="D56" s="343"/>
      <c r="E56" s="255" t="s">
        <v>117</v>
      </c>
      <c r="F56" s="248"/>
      <c r="G56" s="262"/>
      <c r="H56" s="250" t="s">
        <v>443</v>
      </c>
      <c r="I56" s="250" t="s">
        <v>443</v>
      </c>
      <c r="J56" s="251" t="s">
        <v>443</v>
      </c>
      <c r="K56" s="314"/>
      <c r="L56" s="250" t="s">
        <v>443</v>
      </c>
      <c r="M56" s="250" t="s">
        <v>443</v>
      </c>
      <c r="N56" s="252" t="s">
        <v>443</v>
      </c>
      <c r="O56" s="250" t="s">
        <v>443</v>
      </c>
      <c r="P56" s="250" t="s">
        <v>443</v>
      </c>
      <c r="Q56" s="251" t="s">
        <v>443</v>
      </c>
      <c r="R56" s="314"/>
      <c r="S56" s="250" t="s">
        <v>443</v>
      </c>
      <c r="T56" s="250" t="s">
        <v>443</v>
      </c>
      <c r="U56" s="252" t="s">
        <v>443</v>
      </c>
      <c r="V56" s="250" t="s">
        <v>443</v>
      </c>
      <c r="W56" s="250" t="s">
        <v>443</v>
      </c>
      <c r="X56" s="251" t="s">
        <v>443</v>
      </c>
      <c r="Y56" s="314"/>
      <c r="Z56" s="250" t="s">
        <v>443</v>
      </c>
      <c r="AA56" s="250" t="s">
        <v>443</v>
      </c>
      <c r="AB56" s="252" t="s">
        <v>443</v>
      </c>
      <c r="AC56" s="250" t="s">
        <v>443</v>
      </c>
      <c r="AD56" s="250" t="s">
        <v>443</v>
      </c>
      <c r="AE56" s="250"/>
      <c r="AF56" s="265"/>
      <c r="AG56" s="260"/>
      <c r="AH56" s="251"/>
      <c r="AI56" s="252"/>
      <c r="AJ56" s="273"/>
      <c r="AK56" s="251"/>
      <c r="AL56" s="248"/>
      <c r="AM56" s="249"/>
      <c r="AN56" s="265"/>
      <c r="AO56" s="250" t="s">
        <v>443</v>
      </c>
      <c r="AP56" s="250" t="s">
        <v>443</v>
      </c>
      <c r="AQ56" s="252"/>
      <c r="AR56" s="250"/>
      <c r="AS56" s="250"/>
      <c r="AT56" s="251" t="s">
        <v>443</v>
      </c>
      <c r="AU56" s="314"/>
      <c r="AV56" s="250" t="s">
        <v>443</v>
      </c>
      <c r="AW56" s="250"/>
      <c r="AX56" s="252" t="s">
        <v>443</v>
      </c>
      <c r="AY56" s="250" t="s">
        <v>443</v>
      </c>
      <c r="AZ56" s="250" t="s">
        <v>443</v>
      </c>
      <c r="BA56" s="251" t="s">
        <v>443</v>
      </c>
      <c r="BB56" s="314"/>
      <c r="BC56" s="250" t="s">
        <v>443</v>
      </c>
      <c r="BD56" s="250"/>
      <c r="BE56" s="252"/>
      <c r="BF56" s="250"/>
      <c r="BG56" s="250" t="s">
        <v>443</v>
      </c>
      <c r="BH56" s="251" t="s">
        <v>443</v>
      </c>
      <c r="BI56" s="314"/>
      <c r="BJ56" s="250" t="s">
        <v>443</v>
      </c>
      <c r="BK56" s="250" t="s">
        <v>443</v>
      </c>
      <c r="BL56" s="252"/>
      <c r="BM56" s="250" t="s">
        <v>443</v>
      </c>
      <c r="BN56" s="250" t="s">
        <v>443</v>
      </c>
      <c r="BO56" s="325"/>
      <c r="BP56" s="330" t="s">
        <v>443</v>
      </c>
      <c r="BQ56" s="335"/>
      <c r="BR56" s="347" t="s">
        <v>443</v>
      </c>
      <c r="BS56" s="320" t="s">
        <v>443</v>
      </c>
      <c r="BT56" s="320" t="s">
        <v>443</v>
      </c>
      <c r="BU56" s="320" t="s">
        <v>443</v>
      </c>
      <c r="BV56" s="320" t="s">
        <v>443</v>
      </c>
      <c r="BW56" s="346" t="s">
        <v>443</v>
      </c>
      <c r="BX56" s="353"/>
      <c r="BY56" s="347" t="s">
        <v>443</v>
      </c>
      <c r="BZ56" s="320" t="s">
        <v>443</v>
      </c>
      <c r="CA56" s="320" t="s">
        <v>443</v>
      </c>
      <c r="CB56" s="320" t="s">
        <v>443</v>
      </c>
      <c r="CC56" s="320" t="s">
        <v>443</v>
      </c>
      <c r="CD56" s="346" t="s">
        <v>443</v>
      </c>
      <c r="CE56" s="353"/>
      <c r="CF56" s="347" t="s">
        <v>443</v>
      </c>
      <c r="CG56" s="333" t="s">
        <v>443</v>
      </c>
      <c r="CH56" s="333" t="s">
        <v>443</v>
      </c>
      <c r="CI56" s="333" t="s">
        <v>443</v>
      </c>
      <c r="CJ56" s="333" t="s">
        <v>443</v>
      </c>
      <c r="CK56" s="346" t="s">
        <v>443</v>
      </c>
      <c r="CL56" s="353"/>
      <c r="CM56" s="347" t="s">
        <v>443</v>
      </c>
      <c r="CN56" s="320" t="s">
        <v>443</v>
      </c>
      <c r="CO56" s="320"/>
      <c r="CP56" s="320" t="s">
        <v>443</v>
      </c>
      <c r="CQ56" s="320" t="s">
        <v>443</v>
      </c>
      <c r="CR56" s="346" t="s">
        <v>443</v>
      </c>
      <c r="CS56" s="353"/>
      <c r="CT56" s="330" t="s">
        <v>443</v>
      </c>
      <c r="CU56" s="248"/>
      <c r="CV56" s="333" t="s">
        <v>443</v>
      </c>
      <c r="CW56" s="320" t="s">
        <v>443</v>
      </c>
      <c r="CX56" s="320" t="s">
        <v>443</v>
      </c>
      <c r="CY56" s="320" t="s">
        <v>443</v>
      </c>
      <c r="CZ56" s="346" t="s">
        <v>443</v>
      </c>
      <c r="DA56" s="353" t="s">
        <v>443</v>
      </c>
      <c r="DB56" s="347" t="s">
        <v>443</v>
      </c>
      <c r="DC56" s="320" t="s">
        <v>443</v>
      </c>
      <c r="DD56" s="320" t="s">
        <v>443</v>
      </c>
      <c r="DE56" s="320" t="s">
        <v>443</v>
      </c>
      <c r="DF56" s="320" t="s">
        <v>443</v>
      </c>
      <c r="DG56" s="346" t="s">
        <v>443</v>
      </c>
      <c r="DH56" s="353" t="s">
        <v>443</v>
      </c>
      <c r="DI56" s="347" t="s">
        <v>443</v>
      </c>
      <c r="DJ56" s="320" t="s">
        <v>443</v>
      </c>
      <c r="DK56" s="320" t="s">
        <v>443</v>
      </c>
      <c r="DL56" s="320" t="s">
        <v>443</v>
      </c>
      <c r="DM56" s="320" t="s">
        <v>443</v>
      </c>
      <c r="DN56" s="320" t="s">
        <v>443</v>
      </c>
      <c r="DO56" s="358" t="s">
        <v>443</v>
      </c>
      <c r="DP56" s="347" t="s">
        <v>443</v>
      </c>
    </row>
    <row r="57" spans="1:120" s="9" customFormat="1" ht="57" hidden="1" customHeight="1" x14ac:dyDescent="0.35">
      <c r="A57" s="244"/>
      <c r="B57" s="245">
        <f t="shared" si="43"/>
        <v>21</v>
      </c>
      <c r="C57" s="254" t="s">
        <v>206</v>
      </c>
      <c r="D57" s="343"/>
      <c r="E57" s="255" t="s">
        <v>208</v>
      </c>
      <c r="F57" s="248"/>
      <c r="G57" s="262"/>
      <c r="H57" s="250" t="s">
        <v>443</v>
      </c>
      <c r="I57" s="250" t="s">
        <v>443</v>
      </c>
      <c r="J57" s="251" t="s">
        <v>443</v>
      </c>
      <c r="K57" s="314"/>
      <c r="L57" s="250" t="s">
        <v>443</v>
      </c>
      <c r="M57" s="250" t="s">
        <v>443</v>
      </c>
      <c r="N57" s="252" t="s">
        <v>443</v>
      </c>
      <c r="O57" s="250" t="s">
        <v>443</v>
      </c>
      <c r="P57" s="250" t="s">
        <v>443</v>
      </c>
      <c r="Q57" s="251" t="s">
        <v>443</v>
      </c>
      <c r="R57" s="314"/>
      <c r="S57" s="250" t="s">
        <v>443</v>
      </c>
      <c r="T57" s="250" t="s">
        <v>443</v>
      </c>
      <c r="U57" s="252" t="s">
        <v>443</v>
      </c>
      <c r="V57" s="250" t="s">
        <v>443</v>
      </c>
      <c r="W57" s="250" t="s">
        <v>443</v>
      </c>
      <c r="X57" s="251" t="s">
        <v>443</v>
      </c>
      <c r="Y57" s="314"/>
      <c r="Z57" s="250" t="s">
        <v>443</v>
      </c>
      <c r="AA57" s="250" t="s">
        <v>443</v>
      </c>
      <c r="AB57" s="252" t="s">
        <v>443</v>
      </c>
      <c r="AC57" s="250" t="s">
        <v>443</v>
      </c>
      <c r="AD57" s="250" t="s">
        <v>443</v>
      </c>
      <c r="AE57" s="250"/>
      <c r="AF57" s="265"/>
      <c r="AG57" s="260"/>
      <c r="AH57" s="251"/>
      <c r="AI57" s="252"/>
      <c r="AJ57" s="273"/>
      <c r="AK57" s="251"/>
      <c r="AL57" s="248"/>
      <c r="AM57" s="249"/>
      <c r="AN57" s="265"/>
      <c r="AO57" s="250" t="s">
        <v>443</v>
      </c>
      <c r="AP57" s="250" t="s">
        <v>443</v>
      </c>
      <c r="AQ57" s="252"/>
      <c r="AR57" s="250"/>
      <c r="AS57" s="250"/>
      <c r="AT57" s="251" t="s">
        <v>443</v>
      </c>
      <c r="AU57" s="314"/>
      <c r="AV57" s="250" t="s">
        <v>443</v>
      </c>
      <c r="AW57" s="250"/>
      <c r="AX57" s="252" t="s">
        <v>443</v>
      </c>
      <c r="AY57" s="250" t="s">
        <v>443</v>
      </c>
      <c r="AZ57" s="250" t="s">
        <v>443</v>
      </c>
      <c r="BA57" s="251" t="s">
        <v>443</v>
      </c>
      <c r="BB57" s="314"/>
      <c r="BC57" s="250" t="s">
        <v>443</v>
      </c>
      <c r="BD57" s="250"/>
      <c r="BE57" s="252"/>
      <c r="BF57" s="250"/>
      <c r="BG57" s="250" t="s">
        <v>443</v>
      </c>
      <c r="BH57" s="251" t="s">
        <v>443</v>
      </c>
      <c r="BI57" s="314"/>
      <c r="BJ57" s="250" t="s">
        <v>443</v>
      </c>
      <c r="BK57" s="250" t="s">
        <v>443</v>
      </c>
      <c r="BL57" s="252"/>
      <c r="BM57" s="250" t="s">
        <v>443</v>
      </c>
      <c r="BN57" s="250" t="s">
        <v>443</v>
      </c>
      <c r="BO57" s="325"/>
      <c r="BP57" s="330" t="s">
        <v>443</v>
      </c>
      <c r="BQ57" s="335"/>
      <c r="BR57" s="347" t="s">
        <v>443</v>
      </c>
      <c r="BS57" s="320" t="s">
        <v>443</v>
      </c>
      <c r="BT57" s="320" t="s">
        <v>443</v>
      </c>
      <c r="BU57" s="320" t="s">
        <v>443</v>
      </c>
      <c r="BV57" s="320" t="s">
        <v>443</v>
      </c>
      <c r="BW57" s="346" t="s">
        <v>443</v>
      </c>
      <c r="BX57" s="353"/>
      <c r="BY57" s="347" t="s">
        <v>443</v>
      </c>
      <c r="BZ57" s="320" t="s">
        <v>443</v>
      </c>
      <c r="CA57" s="320" t="s">
        <v>443</v>
      </c>
      <c r="CB57" s="320" t="s">
        <v>443</v>
      </c>
      <c r="CC57" s="320" t="s">
        <v>443</v>
      </c>
      <c r="CD57" s="346" t="s">
        <v>443</v>
      </c>
      <c r="CE57" s="353"/>
      <c r="CF57" s="347" t="s">
        <v>443</v>
      </c>
      <c r="CG57" s="333" t="s">
        <v>443</v>
      </c>
      <c r="CH57" s="333" t="s">
        <v>443</v>
      </c>
      <c r="CI57" s="333" t="s">
        <v>443</v>
      </c>
      <c r="CJ57" s="333" t="s">
        <v>443</v>
      </c>
      <c r="CK57" s="346" t="s">
        <v>443</v>
      </c>
      <c r="CL57" s="353"/>
      <c r="CM57" s="347" t="s">
        <v>443</v>
      </c>
      <c r="CN57" s="320" t="s">
        <v>443</v>
      </c>
      <c r="CO57" s="320"/>
      <c r="CP57" s="320" t="s">
        <v>443</v>
      </c>
      <c r="CQ57" s="320" t="s">
        <v>443</v>
      </c>
      <c r="CR57" s="346" t="s">
        <v>443</v>
      </c>
      <c r="CS57" s="353"/>
      <c r="CT57" s="330" t="s">
        <v>443</v>
      </c>
      <c r="CU57" s="248"/>
      <c r="CV57" s="333" t="s">
        <v>443</v>
      </c>
      <c r="CW57" s="320" t="s">
        <v>443</v>
      </c>
      <c r="CX57" s="320" t="s">
        <v>443</v>
      </c>
      <c r="CY57" s="320" t="s">
        <v>443</v>
      </c>
      <c r="CZ57" s="346" t="s">
        <v>443</v>
      </c>
      <c r="DA57" s="353" t="s">
        <v>443</v>
      </c>
      <c r="DB57" s="347" t="s">
        <v>443</v>
      </c>
      <c r="DC57" s="320" t="s">
        <v>443</v>
      </c>
      <c r="DD57" s="320" t="s">
        <v>443</v>
      </c>
      <c r="DE57" s="320" t="s">
        <v>443</v>
      </c>
      <c r="DF57" s="320" t="s">
        <v>443</v>
      </c>
      <c r="DG57" s="346" t="s">
        <v>443</v>
      </c>
      <c r="DH57" s="353" t="s">
        <v>443</v>
      </c>
      <c r="DI57" s="347" t="s">
        <v>443</v>
      </c>
      <c r="DJ57" s="320" t="s">
        <v>443</v>
      </c>
      <c r="DK57" s="320" t="s">
        <v>443</v>
      </c>
      <c r="DL57" s="320" t="s">
        <v>443</v>
      </c>
      <c r="DM57" s="320" t="s">
        <v>443</v>
      </c>
      <c r="DN57" s="320" t="s">
        <v>443</v>
      </c>
      <c r="DO57" s="358" t="s">
        <v>443</v>
      </c>
      <c r="DP57" s="347" t="s">
        <v>443</v>
      </c>
    </row>
    <row r="58" spans="1:120" s="9" customFormat="1" ht="57" hidden="1" customHeight="1" x14ac:dyDescent="0.35">
      <c r="A58" s="244"/>
      <c r="B58" s="245">
        <f t="shared" si="43"/>
        <v>22</v>
      </c>
      <c r="C58" s="254" t="s">
        <v>207</v>
      </c>
      <c r="D58" s="343"/>
      <c r="E58" s="255" t="s">
        <v>209</v>
      </c>
      <c r="F58" s="248"/>
      <c r="G58" s="262"/>
      <c r="H58" s="250" t="s">
        <v>443</v>
      </c>
      <c r="I58" s="250" t="s">
        <v>443</v>
      </c>
      <c r="J58" s="251" t="s">
        <v>443</v>
      </c>
      <c r="K58" s="314"/>
      <c r="L58" s="250" t="s">
        <v>443</v>
      </c>
      <c r="M58" s="250" t="s">
        <v>443</v>
      </c>
      <c r="N58" s="252" t="s">
        <v>443</v>
      </c>
      <c r="O58" s="250" t="s">
        <v>443</v>
      </c>
      <c r="P58" s="250" t="s">
        <v>443</v>
      </c>
      <c r="Q58" s="251" t="s">
        <v>443</v>
      </c>
      <c r="R58" s="314"/>
      <c r="S58" s="250" t="s">
        <v>443</v>
      </c>
      <c r="T58" s="250" t="s">
        <v>443</v>
      </c>
      <c r="U58" s="252" t="s">
        <v>443</v>
      </c>
      <c r="V58" s="250" t="s">
        <v>443</v>
      </c>
      <c r="W58" s="250" t="s">
        <v>443</v>
      </c>
      <c r="X58" s="251" t="s">
        <v>443</v>
      </c>
      <c r="Y58" s="314"/>
      <c r="Z58" s="250" t="s">
        <v>443</v>
      </c>
      <c r="AA58" s="250" t="s">
        <v>443</v>
      </c>
      <c r="AB58" s="252" t="s">
        <v>443</v>
      </c>
      <c r="AC58" s="250" t="s">
        <v>443</v>
      </c>
      <c r="AD58" s="250" t="s">
        <v>443</v>
      </c>
      <c r="AE58" s="250"/>
      <c r="AF58" s="265"/>
      <c r="AG58" s="260"/>
      <c r="AH58" s="251"/>
      <c r="AI58" s="252"/>
      <c r="AJ58" s="273"/>
      <c r="AK58" s="251"/>
      <c r="AL58" s="248"/>
      <c r="AM58" s="249"/>
      <c r="AN58" s="265"/>
      <c r="AO58" s="250" t="s">
        <v>443</v>
      </c>
      <c r="AP58" s="250" t="s">
        <v>443</v>
      </c>
      <c r="AQ58" s="252"/>
      <c r="AR58" s="250"/>
      <c r="AS58" s="250"/>
      <c r="AT58" s="251" t="s">
        <v>443</v>
      </c>
      <c r="AU58" s="314"/>
      <c r="AV58" s="250" t="s">
        <v>443</v>
      </c>
      <c r="AW58" s="250"/>
      <c r="AX58" s="252" t="s">
        <v>443</v>
      </c>
      <c r="AY58" s="250" t="s">
        <v>443</v>
      </c>
      <c r="AZ58" s="250" t="s">
        <v>443</v>
      </c>
      <c r="BA58" s="251" t="s">
        <v>443</v>
      </c>
      <c r="BB58" s="314"/>
      <c r="BC58" s="250" t="s">
        <v>443</v>
      </c>
      <c r="BD58" s="250"/>
      <c r="BE58" s="252"/>
      <c r="BF58" s="250"/>
      <c r="BG58" s="250" t="s">
        <v>443</v>
      </c>
      <c r="BH58" s="251" t="s">
        <v>443</v>
      </c>
      <c r="BI58" s="314"/>
      <c r="BJ58" s="250" t="s">
        <v>443</v>
      </c>
      <c r="BK58" s="250" t="s">
        <v>443</v>
      </c>
      <c r="BL58" s="252"/>
      <c r="BM58" s="250" t="s">
        <v>443</v>
      </c>
      <c r="BN58" s="250" t="s">
        <v>443</v>
      </c>
      <c r="BO58" s="325"/>
      <c r="BP58" s="330" t="s">
        <v>443</v>
      </c>
      <c r="BQ58" s="335"/>
      <c r="BR58" s="347" t="s">
        <v>443</v>
      </c>
      <c r="BS58" s="320" t="s">
        <v>443</v>
      </c>
      <c r="BT58" s="320" t="s">
        <v>443</v>
      </c>
      <c r="BU58" s="320" t="s">
        <v>443</v>
      </c>
      <c r="BV58" s="320" t="s">
        <v>443</v>
      </c>
      <c r="BW58" s="346" t="s">
        <v>443</v>
      </c>
      <c r="BX58" s="353"/>
      <c r="BY58" s="347" t="s">
        <v>443</v>
      </c>
      <c r="BZ58" s="320" t="s">
        <v>443</v>
      </c>
      <c r="CA58" s="320" t="s">
        <v>443</v>
      </c>
      <c r="CB58" s="320" t="s">
        <v>443</v>
      </c>
      <c r="CC58" s="320" t="s">
        <v>443</v>
      </c>
      <c r="CD58" s="346" t="s">
        <v>443</v>
      </c>
      <c r="CE58" s="353"/>
      <c r="CF58" s="347" t="s">
        <v>443</v>
      </c>
      <c r="CG58" s="333" t="s">
        <v>443</v>
      </c>
      <c r="CH58" s="333" t="s">
        <v>443</v>
      </c>
      <c r="CI58" s="333" t="s">
        <v>443</v>
      </c>
      <c r="CJ58" s="333" t="s">
        <v>443</v>
      </c>
      <c r="CK58" s="346" t="s">
        <v>443</v>
      </c>
      <c r="CL58" s="353"/>
      <c r="CM58" s="347" t="s">
        <v>443</v>
      </c>
      <c r="CN58" s="320" t="s">
        <v>443</v>
      </c>
      <c r="CO58" s="320"/>
      <c r="CP58" s="320" t="s">
        <v>443</v>
      </c>
      <c r="CQ58" s="320" t="s">
        <v>443</v>
      </c>
      <c r="CR58" s="346" t="s">
        <v>443</v>
      </c>
      <c r="CS58" s="353"/>
      <c r="CT58" s="330" t="s">
        <v>443</v>
      </c>
      <c r="CU58" s="248"/>
      <c r="CV58" s="333" t="s">
        <v>443</v>
      </c>
      <c r="CW58" s="320" t="s">
        <v>443</v>
      </c>
      <c r="CX58" s="320" t="s">
        <v>443</v>
      </c>
      <c r="CY58" s="320" t="s">
        <v>443</v>
      </c>
      <c r="CZ58" s="346" t="s">
        <v>443</v>
      </c>
      <c r="DA58" s="353" t="s">
        <v>443</v>
      </c>
      <c r="DB58" s="347" t="s">
        <v>443</v>
      </c>
      <c r="DC58" s="320" t="s">
        <v>443</v>
      </c>
      <c r="DD58" s="320" t="s">
        <v>443</v>
      </c>
      <c r="DE58" s="320" t="s">
        <v>443</v>
      </c>
      <c r="DF58" s="320" t="s">
        <v>443</v>
      </c>
      <c r="DG58" s="346" t="s">
        <v>443</v>
      </c>
      <c r="DH58" s="353" t="s">
        <v>443</v>
      </c>
      <c r="DI58" s="347" t="s">
        <v>443</v>
      </c>
      <c r="DJ58" s="320" t="s">
        <v>443</v>
      </c>
      <c r="DK58" s="320" t="s">
        <v>443</v>
      </c>
      <c r="DL58" s="320" t="s">
        <v>443</v>
      </c>
      <c r="DM58" s="320" t="s">
        <v>443</v>
      </c>
      <c r="DN58" s="320" t="s">
        <v>443</v>
      </c>
      <c r="DO58" s="358" t="s">
        <v>443</v>
      </c>
      <c r="DP58" s="347" t="s">
        <v>443</v>
      </c>
    </row>
    <row r="59" spans="1:120" s="9" customFormat="1" ht="57" hidden="1" customHeight="1" x14ac:dyDescent="0.35">
      <c r="A59" s="244"/>
      <c r="B59" s="245">
        <f t="shared" si="43"/>
        <v>23</v>
      </c>
      <c r="C59" s="254" t="s">
        <v>210</v>
      </c>
      <c r="D59" s="343"/>
      <c r="E59" s="255" t="s">
        <v>212</v>
      </c>
      <c r="F59" s="248"/>
      <c r="G59" s="262"/>
      <c r="H59" s="250" t="s">
        <v>443</v>
      </c>
      <c r="I59" s="250" t="s">
        <v>443</v>
      </c>
      <c r="J59" s="251" t="s">
        <v>443</v>
      </c>
      <c r="K59" s="314"/>
      <c r="L59" s="250" t="s">
        <v>443</v>
      </c>
      <c r="M59" s="250" t="s">
        <v>443</v>
      </c>
      <c r="N59" s="252" t="s">
        <v>443</v>
      </c>
      <c r="O59" s="250" t="s">
        <v>443</v>
      </c>
      <c r="P59" s="250" t="s">
        <v>443</v>
      </c>
      <c r="Q59" s="251" t="s">
        <v>443</v>
      </c>
      <c r="R59" s="314"/>
      <c r="S59" s="250" t="s">
        <v>443</v>
      </c>
      <c r="T59" s="250" t="s">
        <v>443</v>
      </c>
      <c r="U59" s="252" t="s">
        <v>443</v>
      </c>
      <c r="V59" s="250" t="s">
        <v>443</v>
      </c>
      <c r="W59" s="250" t="s">
        <v>443</v>
      </c>
      <c r="X59" s="251" t="s">
        <v>443</v>
      </c>
      <c r="Y59" s="314"/>
      <c r="Z59" s="250" t="s">
        <v>443</v>
      </c>
      <c r="AA59" s="250" t="s">
        <v>443</v>
      </c>
      <c r="AB59" s="252" t="s">
        <v>443</v>
      </c>
      <c r="AC59" s="250" t="s">
        <v>443</v>
      </c>
      <c r="AD59" s="250" t="s">
        <v>443</v>
      </c>
      <c r="AE59" s="250"/>
      <c r="AF59" s="265"/>
      <c r="AG59" s="260"/>
      <c r="AH59" s="251"/>
      <c r="AI59" s="252"/>
      <c r="AJ59" s="273"/>
      <c r="AK59" s="251"/>
      <c r="AL59" s="248"/>
      <c r="AM59" s="249"/>
      <c r="AN59" s="265"/>
      <c r="AO59" s="250" t="s">
        <v>443</v>
      </c>
      <c r="AP59" s="250" t="s">
        <v>443</v>
      </c>
      <c r="AQ59" s="252"/>
      <c r="AR59" s="250"/>
      <c r="AS59" s="250"/>
      <c r="AT59" s="251" t="s">
        <v>443</v>
      </c>
      <c r="AU59" s="314"/>
      <c r="AV59" s="250" t="s">
        <v>443</v>
      </c>
      <c r="AW59" s="250"/>
      <c r="AX59" s="252" t="s">
        <v>443</v>
      </c>
      <c r="AY59" s="250" t="s">
        <v>443</v>
      </c>
      <c r="AZ59" s="250" t="s">
        <v>443</v>
      </c>
      <c r="BA59" s="251" t="s">
        <v>443</v>
      </c>
      <c r="BB59" s="314"/>
      <c r="BC59" s="250" t="s">
        <v>443</v>
      </c>
      <c r="BD59" s="250"/>
      <c r="BE59" s="252"/>
      <c r="BF59" s="250"/>
      <c r="BG59" s="250" t="s">
        <v>443</v>
      </c>
      <c r="BH59" s="251" t="s">
        <v>443</v>
      </c>
      <c r="BI59" s="314"/>
      <c r="BJ59" s="250" t="s">
        <v>443</v>
      </c>
      <c r="BK59" s="250" t="s">
        <v>443</v>
      </c>
      <c r="BL59" s="252"/>
      <c r="BM59" s="250" t="s">
        <v>443</v>
      </c>
      <c r="BN59" s="250" t="s">
        <v>443</v>
      </c>
      <c r="BO59" s="325"/>
      <c r="BP59" s="330" t="s">
        <v>443</v>
      </c>
      <c r="BQ59" s="335"/>
      <c r="BR59" s="347" t="s">
        <v>443</v>
      </c>
      <c r="BS59" s="320" t="s">
        <v>443</v>
      </c>
      <c r="BT59" s="320" t="s">
        <v>443</v>
      </c>
      <c r="BU59" s="320" t="s">
        <v>443</v>
      </c>
      <c r="BV59" s="320" t="s">
        <v>443</v>
      </c>
      <c r="BW59" s="346" t="s">
        <v>443</v>
      </c>
      <c r="BX59" s="353"/>
      <c r="BY59" s="347" t="s">
        <v>443</v>
      </c>
      <c r="BZ59" s="320" t="s">
        <v>443</v>
      </c>
      <c r="CA59" s="320" t="s">
        <v>443</v>
      </c>
      <c r="CB59" s="320" t="s">
        <v>443</v>
      </c>
      <c r="CC59" s="320" t="s">
        <v>443</v>
      </c>
      <c r="CD59" s="346" t="s">
        <v>443</v>
      </c>
      <c r="CE59" s="353"/>
      <c r="CF59" s="347" t="s">
        <v>443</v>
      </c>
      <c r="CG59" s="333" t="s">
        <v>443</v>
      </c>
      <c r="CH59" s="333" t="s">
        <v>443</v>
      </c>
      <c r="CI59" s="333" t="s">
        <v>443</v>
      </c>
      <c r="CJ59" s="333" t="s">
        <v>443</v>
      </c>
      <c r="CK59" s="346" t="s">
        <v>443</v>
      </c>
      <c r="CL59" s="353"/>
      <c r="CM59" s="347" t="s">
        <v>443</v>
      </c>
      <c r="CN59" s="320" t="s">
        <v>443</v>
      </c>
      <c r="CO59" s="320"/>
      <c r="CP59" s="320" t="s">
        <v>443</v>
      </c>
      <c r="CQ59" s="320" t="s">
        <v>443</v>
      </c>
      <c r="CR59" s="346" t="s">
        <v>443</v>
      </c>
      <c r="CS59" s="353"/>
      <c r="CT59" s="330" t="s">
        <v>443</v>
      </c>
      <c r="CU59" s="248"/>
      <c r="CV59" s="333" t="s">
        <v>443</v>
      </c>
      <c r="CW59" s="320" t="s">
        <v>443</v>
      </c>
      <c r="CX59" s="320" t="s">
        <v>443</v>
      </c>
      <c r="CY59" s="320" t="s">
        <v>443</v>
      </c>
      <c r="CZ59" s="346" t="s">
        <v>443</v>
      </c>
      <c r="DA59" s="353" t="s">
        <v>443</v>
      </c>
      <c r="DB59" s="347" t="s">
        <v>443</v>
      </c>
      <c r="DC59" s="320" t="s">
        <v>443</v>
      </c>
      <c r="DD59" s="320" t="s">
        <v>443</v>
      </c>
      <c r="DE59" s="320" t="s">
        <v>443</v>
      </c>
      <c r="DF59" s="320" t="s">
        <v>443</v>
      </c>
      <c r="DG59" s="346" t="s">
        <v>443</v>
      </c>
      <c r="DH59" s="353" t="s">
        <v>443</v>
      </c>
      <c r="DI59" s="347" t="s">
        <v>443</v>
      </c>
      <c r="DJ59" s="320" t="s">
        <v>443</v>
      </c>
      <c r="DK59" s="320" t="s">
        <v>443</v>
      </c>
      <c r="DL59" s="320" t="s">
        <v>443</v>
      </c>
      <c r="DM59" s="320" t="s">
        <v>443</v>
      </c>
      <c r="DN59" s="320" t="s">
        <v>443</v>
      </c>
      <c r="DO59" s="358" t="s">
        <v>443</v>
      </c>
      <c r="DP59" s="347" t="s">
        <v>443</v>
      </c>
    </row>
    <row r="60" spans="1:120" s="9" customFormat="1" ht="57" hidden="1" customHeight="1" x14ac:dyDescent="0.35">
      <c r="A60" s="244"/>
      <c r="B60" s="245">
        <f t="shared" si="43"/>
        <v>24</v>
      </c>
      <c r="C60" s="254" t="s">
        <v>211</v>
      </c>
      <c r="D60" s="343"/>
      <c r="E60" s="255" t="s">
        <v>213</v>
      </c>
      <c r="F60" s="248"/>
      <c r="G60" s="262"/>
      <c r="H60" s="250" t="s">
        <v>443</v>
      </c>
      <c r="I60" s="250" t="s">
        <v>443</v>
      </c>
      <c r="J60" s="251" t="s">
        <v>443</v>
      </c>
      <c r="K60" s="314"/>
      <c r="L60" s="250" t="s">
        <v>443</v>
      </c>
      <c r="M60" s="250" t="s">
        <v>443</v>
      </c>
      <c r="N60" s="252" t="s">
        <v>443</v>
      </c>
      <c r="O60" s="250" t="s">
        <v>443</v>
      </c>
      <c r="P60" s="250" t="s">
        <v>443</v>
      </c>
      <c r="Q60" s="251" t="s">
        <v>443</v>
      </c>
      <c r="R60" s="314"/>
      <c r="S60" s="250" t="s">
        <v>443</v>
      </c>
      <c r="T60" s="250" t="s">
        <v>443</v>
      </c>
      <c r="U60" s="252" t="s">
        <v>443</v>
      </c>
      <c r="V60" s="250" t="s">
        <v>443</v>
      </c>
      <c r="W60" s="250" t="s">
        <v>443</v>
      </c>
      <c r="X60" s="251" t="s">
        <v>443</v>
      </c>
      <c r="Y60" s="314"/>
      <c r="Z60" s="250" t="s">
        <v>443</v>
      </c>
      <c r="AA60" s="250" t="s">
        <v>443</v>
      </c>
      <c r="AB60" s="252" t="s">
        <v>443</v>
      </c>
      <c r="AC60" s="250" t="s">
        <v>443</v>
      </c>
      <c r="AD60" s="250" t="s">
        <v>443</v>
      </c>
      <c r="AE60" s="250"/>
      <c r="AF60" s="265"/>
      <c r="AG60" s="260"/>
      <c r="AH60" s="251"/>
      <c r="AI60" s="252"/>
      <c r="AJ60" s="273"/>
      <c r="AK60" s="251"/>
      <c r="AL60" s="248"/>
      <c r="AM60" s="249"/>
      <c r="AN60" s="265"/>
      <c r="AO60" s="250" t="s">
        <v>443</v>
      </c>
      <c r="AP60" s="250" t="s">
        <v>443</v>
      </c>
      <c r="AQ60" s="252"/>
      <c r="AR60" s="250"/>
      <c r="AS60" s="250"/>
      <c r="AT60" s="251" t="s">
        <v>443</v>
      </c>
      <c r="AU60" s="314"/>
      <c r="AV60" s="250" t="s">
        <v>443</v>
      </c>
      <c r="AW60" s="250"/>
      <c r="AX60" s="252" t="s">
        <v>443</v>
      </c>
      <c r="AY60" s="250" t="s">
        <v>443</v>
      </c>
      <c r="AZ60" s="250" t="s">
        <v>443</v>
      </c>
      <c r="BA60" s="251" t="s">
        <v>443</v>
      </c>
      <c r="BB60" s="314"/>
      <c r="BC60" s="250" t="s">
        <v>443</v>
      </c>
      <c r="BD60" s="250"/>
      <c r="BE60" s="252"/>
      <c r="BF60" s="250"/>
      <c r="BG60" s="250" t="s">
        <v>443</v>
      </c>
      <c r="BH60" s="251" t="s">
        <v>443</v>
      </c>
      <c r="BI60" s="314"/>
      <c r="BJ60" s="250" t="s">
        <v>443</v>
      </c>
      <c r="BK60" s="250" t="s">
        <v>443</v>
      </c>
      <c r="BL60" s="252"/>
      <c r="BM60" s="250" t="s">
        <v>443</v>
      </c>
      <c r="BN60" s="250" t="s">
        <v>443</v>
      </c>
      <c r="BO60" s="325"/>
      <c r="BP60" s="330" t="s">
        <v>443</v>
      </c>
      <c r="BQ60" s="335"/>
      <c r="BR60" s="347" t="s">
        <v>443</v>
      </c>
      <c r="BS60" s="320" t="s">
        <v>443</v>
      </c>
      <c r="BT60" s="320" t="s">
        <v>443</v>
      </c>
      <c r="BU60" s="320" t="s">
        <v>443</v>
      </c>
      <c r="BV60" s="320" t="s">
        <v>443</v>
      </c>
      <c r="BW60" s="346" t="s">
        <v>443</v>
      </c>
      <c r="BX60" s="353"/>
      <c r="BY60" s="347" t="s">
        <v>443</v>
      </c>
      <c r="BZ60" s="320" t="s">
        <v>443</v>
      </c>
      <c r="CA60" s="320" t="s">
        <v>443</v>
      </c>
      <c r="CB60" s="320" t="s">
        <v>443</v>
      </c>
      <c r="CC60" s="320" t="s">
        <v>443</v>
      </c>
      <c r="CD60" s="346" t="s">
        <v>443</v>
      </c>
      <c r="CE60" s="353"/>
      <c r="CF60" s="347" t="s">
        <v>443</v>
      </c>
      <c r="CG60" s="333" t="s">
        <v>443</v>
      </c>
      <c r="CH60" s="333" t="s">
        <v>443</v>
      </c>
      <c r="CI60" s="333" t="s">
        <v>443</v>
      </c>
      <c r="CJ60" s="333" t="s">
        <v>443</v>
      </c>
      <c r="CK60" s="346" t="s">
        <v>443</v>
      </c>
      <c r="CL60" s="353"/>
      <c r="CM60" s="347" t="s">
        <v>443</v>
      </c>
      <c r="CN60" s="320" t="s">
        <v>443</v>
      </c>
      <c r="CO60" s="320"/>
      <c r="CP60" s="320" t="s">
        <v>443</v>
      </c>
      <c r="CQ60" s="320" t="s">
        <v>443</v>
      </c>
      <c r="CR60" s="346" t="s">
        <v>443</v>
      </c>
      <c r="CS60" s="353"/>
      <c r="CT60" s="330" t="s">
        <v>443</v>
      </c>
      <c r="CU60" s="248"/>
      <c r="CV60" s="333" t="s">
        <v>443</v>
      </c>
      <c r="CW60" s="320" t="s">
        <v>443</v>
      </c>
      <c r="CX60" s="320" t="s">
        <v>443</v>
      </c>
      <c r="CY60" s="320" t="s">
        <v>443</v>
      </c>
      <c r="CZ60" s="346" t="s">
        <v>443</v>
      </c>
      <c r="DA60" s="353" t="s">
        <v>443</v>
      </c>
      <c r="DB60" s="347" t="s">
        <v>443</v>
      </c>
      <c r="DC60" s="320" t="s">
        <v>443</v>
      </c>
      <c r="DD60" s="320" t="s">
        <v>443</v>
      </c>
      <c r="DE60" s="320" t="s">
        <v>443</v>
      </c>
      <c r="DF60" s="320" t="s">
        <v>443</v>
      </c>
      <c r="DG60" s="346" t="s">
        <v>443</v>
      </c>
      <c r="DH60" s="353" t="s">
        <v>443</v>
      </c>
      <c r="DI60" s="347" t="s">
        <v>443</v>
      </c>
      <c r="DJ60" s="320" t="s">
        <v>443</v>
      </c>
      <c r="DK60" s="320" t="s">
        <v>443</v>
      </c>
      <c r="DL60" s="320" t="s">
        <v>443</v>
      </c>
      <c r="DM60" s="320" t="s">
        <v>443</v>
      </c>
      <c r="DN60" s="320" t="s">
        <v>443</v>
      </c>
      <c r="DO60" s="358" t="s">
        <v>443</v>
      </c>
      <c r="DP60" s="347" t="s">
        <v>443</v>
      </c>
    </row>
    <row r="61" spans="1:120" s="9" customFormat="1" ht="57" customHeight="1" x14ac:dyDescent="0.35">
      <c r="A61" s="244"/>
      <c r="B61" s="245">
        <v>24</v>
      </c>
      <c r="C61" s="254" t="s">
        <v>325</v>
      </c>
      <c r="D61" s="343"/>
      <c r="E61" s="255" t="s">
        <v>479</v>
      </c>
      <c r="F61" s="248">
        <v>24000</v>
      </c>
      <c r="G61" s="262"/>
      <c r="H61" s="250" t="s">
        <v>443</v>
      </c>
      <c r="I61" s="250" t="s">
        <v>443</v>
      </c>
      <c r="J61" s="251" t="s">
        <v>443</v>
      </c>
      <c r="K61" s="314"/>
      <c r="L61" s="250" t="s">
        <v>443</v>
      </c>
      <c r="M61" s="250" t="s">
        <v>443</v>
      </c>
      <c r="N61" s="252" t="s">
        <v>443</v>
      </c>
      <c r="O61" s="250" t="s">
        <v>443</v>
      </c>
      <c r="P61" s="250" t="s">
        <v>443</v>
      </c>
      <c r="Q61" s="251" t="s">
        <v>443</v>
      </c>
      <c r="R61" s="314"/>
      <c r="S61" s="250" t="s">
        <v>443</v>
      </c>
      <c r="T61" s="250" t="s">
        <v>443</v>
      </c>
      <c r="U61" s="252" t="s">
        <v>443</v>
      </c>
      <c r="V61" s="250" t="s">
        <v>443</v>
      </c>
      <c r="W61" s="250" t="s">
        <v>443</v>
      </c>
      <c r="X61" s="251" t="s">
        <v>443</v>
      </c>
      <c r="Y61" s="314"/>
      <c r="Z61" s="250" t="s">
        <v>443</v>
      </c>
      <c r="AA61" s="250" t="s">
        <v>443</v>
      </c>
      <c r="AB61" s="252" t="s">
        <v>443</v>
      </c>
      <c r="AC61" s="250" t="s">
        <v>443</v>
      </c>
      <c r="AD61" s="250" t="s">
        <v>443</v>
      </c>
      <c r="AE61" s="250"/>
      <c r="AF61" s="265"/>
      <c r="AG61" s="260"/>
      <c r="AH61" s="251"/>
      <c r="AI61" s="252"/>
      <c r="AJ61" s="273"/>
      <c r="AK61" s="251"/>
      <c r="AL61" s="248">
        <v>24000</v>
      </c>
      <c r="AM61" s="249"/>
      <c r="AN61" s="265"/>
      <c r="AO61" s="250" t="s">
        <v>443</v>
      </c>
      <c r="AP61" s="250" t="s">
        <v>443</v>
      </c>
      <c r="AQ61" s="252"/>
      <c r="AR61" s="250"/>
      <c r="AS61" s="250"/>
      <c r="AT61" s="251" t="s">
        <v>443</v>
      </c>
      <c r="AU61" s="314"/>
      <c r="AV61" s="250" t="s">
        <v>443</v>
      </c>
      <c r="AW61" s="250"/>
      <c r="AX61" s="252" t="s">
        <v>443</v>
      </c>
      <c r="AY61" s="250" t="s">
        <v>443</v>
      </c>
      <c r="AZ61" s="250" t="s">
        <v>443</v>
      </c>
      <c r="BA61" s="251" t="s">
        <v>443</v>
      </c>
      <c r="BB61" s="314"/>
      <c r="BC61" s="250" t="s">
        <v>443</v>
      </c>
      <c r="BD61" s="250"/>
      <c r="BE61" s="252"/>
      <c r="BF61" s="250"/>
      <c r="BG61" s="250" t="s">
        <v>443</v>
      </c>
      <c r="BH61" s="251" t="s">
        <v>443</v>
      </c>
      <c r="BI61" s="314"/>
      <c r="BJ61" s="250">
        <v>24000</v>
      </c>
      <c r="BK61" s="250" t="s">
        <v>443</v>
      </c>
      <c r="BL61" s="252">
        <v>24000</v>
      </c>
      <c r="BM61" s="250" t="s">
        <v>443</v>
      </c>
      <c r="BN61" s="250" t="s">
        <v>443</v>
      </c>
      <c r="BO61" s="325">
        <v>24000</v>
      </c>
      <c r="BP61" s="330" t="s">
        <v>443</v>
      </c>
      <c r="BQ61" s="335"/>
      <c r="BR61" s="347" t="s">
        <v>443</v>
      </c>
      <c r="BS61" s="320" t="s">
        <v>443</v>
      </c>
      <c r="BT61" s="320" t="s">
        <v>443</v>
      </c>
      <c r="BU61" s="320" t="s">
        <v>443</v>
      </c>
      <c r="BV61" s="320" t="s">
        <v>443</v>
      </c>
      <c r="BW61" s="346" t="s">
        <v>443</v>
      </c>
      <c r="BX61" s="353"/>
      <c r="BY61" s="347" t="s">
        <v>443</v>
      </c>
      <c r="BZ61" s="320" t="s">
        <v>443</v>
      </c>
      <c r="CA61" s="320" t="s">
        <v>443</v>
      </c>
      <c r="CB61" s="320" t="s">
        <v>443</v>
      </c>
      <c r="CC61" s="320" t="s">
        <v>443</v>
      </c>
      <c r="CD61" s="346" t="s">
        <v>443</v>
      </c>
      <c r="CE61" s="353"/>
      <c r="CF61" s="347" t="s">
        <v>443</v>
      </c>
      <c r="CG61" s="333" t="s">
        <v>443</v>
      </c>
      <c r="CH61" s="333" t="s">
        <v>443</v>
      </c>
      <c r="CI61" s="333" t="s">
        <v>443</v>
      </c>
      <c r="CJ61" s="333" t="s">
        <v>443</v>
      </c>
      <c r="CK61" s="346" t="s">
        <v>443</v>
      </c>
      <c r="CL61" s="353"/>
      <c r="CM61" s="347" t="s">
        <v>443</v>
      </c>
      <c r="CN61" s="320" t="s">
        <v>443</v>
      </c>
      <c r="CO61" s="320">
        <v>24000</v>
      </c>
      <c r="CP61" s="320" t="s">
        <v>443</v>
      </c>
      <c r="CQ61" s="320" t="s">
        <v>443</v>
      </c>
      <c r="CR61" s="346" t="s">
        <v>443</v>
      </c>
      <c r="CS61" s="353"/>
      <c r="CT61" s="330" t="s">
        <v>443</v>
      </c>
      <c r="CU61" s="248">
        <v>24000</v>
      </c>
      <c r="CV61" s="333" t="s">
        <v>443</v>
      </c>
      <c r="CW61" s="320" t="s">
        <v>443</v>
      </c>
      <c r="CX61" s="320" t="s">
        <v>443</v>
      </c>
      <c r="CY61" s="320" t="s">
        <v>443</v>
      </c>
      <c r="CZ61" s="346" t="s">
        <v>443</v>
      </c>
      <c r="DA61" s="353" t="s">
        <v>443</v>
      </c>
      <c r="DB61" s="347" t="s">
        <v>443</v>
      </c>
      <c r="DC61" s="320" t="s">
        <v>443</v>
      </c>
      <c r="DD61" s="320" t="s">
        <v>443</v>
      </c>
      <c r="DE61" s="320" t="s">
        <v>443</v>
      </c>
      <c r="DF61" s="320" t="s">
        <v>443</v>
      </c>
      <c r="DG61" s="346" t="s">
        <v>443</v>
      </c>
      <c r="DH61" s="353" t="s">
        <v>443</v>
      </c>
      <c r="DI61" s="347" t="s">
        <v>443</v>
      </c>
      <c r="DJ61" s="320" t="s">
        <v>443</v>
      </c>
      <c r="DK61" s="320" t="s">
        <v>443</v>
      </c>
      <c r="DL61" s="320" t="s">
        <v>443</v>
      </c>
      <c r="DM61" s="320" t="s">
        <v>443</v>
      </c>
      <c r="DN61" s="320" t="s">
        <v>443</v>
      </c>
      <c r="DO61" s="358" t="s">
        <v>443</v>
      </c>
      <c r="DP61" s="347" t="s">
        <v>443</v>
      </c>
    </row>
    <row r="62" spans="1:120" s="9" customFormat="1" ht="57" hidden="1" customHeight="1" x14ac:dyDescent="0.35">
      <c r="A62" s="244"/>
      <c r="B62" s="245">
        <v>24</v>
      </c>
      <c r="C62" s="254" t="s">
        <v>325</v>
      </c>
      <c r="D62" s="343"/>
      <c r="E62" s="255" t="s">
        <v>326</v>
      </c>
      <c r="F62" s="248">
        <v>16000</v>
      </c>
      <c r="G62" s="262"/>
      <c r="H62" s="250" t="s">
        <v>443</v>
      </c>
      <c r="I62" s="250" t="s">
        <v>443</v>
      </c>
      <c r="J62" s="251" t="s">
        <v>443</v>
      </c>
      <c r="K62" s="314" t="s">
        <v>443</v>
      </c>
      <c r="L62" s="250" t="s">
        <v>443</v>
      </c>
      <c r="M62" s="250" t="s">
        <v>443</v>
      </c>
      <c r="N62" s="252" t="s">
        <v>443</v>
      </c>
      <c r="O62" s="250" t="s">
        <v>443</v>
      </c>
      <c r="P62" s="250" t="s">
        <v>443</v>
      </c>
      <c r="Q62" s="251" t="s">
        <v>443</v>
      </c>
      <c r="R62" s="314" t="s">
        <v>443</v>
      </c>
      <c r="S62" s="250" t="s">
        <v>443</v>
      </c>
      <c r="T62" s="250" t="s">
        <v>443</v>
      </c>
      <c r="U62" s="252" t="s">
        <v>443</v>
      </c>
      <c r="V62" s="250" t="s">
        <v>443</v>
      </c>
      <c r="W62" s="250" t="s">
        <v>443</v>
      </c>
      <c r="X62" s="251" t="s">
        <v>443</v>
      </c>
      <c r="Y62" s="314" t="s">
        <v>443</v>
      </c>
      <c r="Z62" s="250" t="s">
        <v>443</v>
      </c>
      <c r="AA62" s="250" t="s">
        <v>443</v>
      </c>
      <c r="AB62" s="252" t="s">
        <v>443</v>
      </c>
      <c r="AC62" s="250" t="s">
        <v>443</v>
      </c>
      <c r="AD62" s="250" t="s">
        <v>443</v>
      </c>
      <c r="AE62" s="250"/>
      <c r="AF62" s="265"/>
      <c r="AG62" s="260"/>
      <c r="AH62" s="251"/>
      <c r="AI62" s="252"/>
      <c r="AJ62" s="273"/>
      <c r="AK62" s="251"/>
      <c r="AL62" s="248">
        <v>16000</v>
      </c>
      <c r="AM62" s="249"/>
      <c r="AN62" s="265"/>
      <c r="AO62" s="250" t="s">
        <v>443</v>
      </c>
      <c r="AP62" s="250" t="s">
        <v>443</v>
      </c>
      <c r="AQ62" s="252"/>
      <c r="AR62" s="250"/>
      <c r="AS62" s="250"/>
      <c r="AT62" s="251" t="s">
        <v>443</v>
      </c>
      <c r="AU62" s="314"/>
      <c r="AV62" s="250" t="s">
        <v>443</v>
      </c>
      <c r="AW62" s="250"/>
      <c r="AX62" s="252" t="s">
        <v>443</v>
      </c>
      <c r="AY62" s="250" t="s">
        <v>443</v>
      </c>
      <c r="AZ62" s="250" t="s">
        <v>443</v>
      </c>
      <c r="BA62" s="251" t="s">
        <v>443</v>
      </c>
      <c r="BB62" s="314"/>
      <c r="BC62" s="250" t="s">
        <v>443</v>
      </c>
      <c r="BD62" s="250"/>
      <c r="BE62" s="252"/>
      <c r="BF62" s="250"/>
      <c r="BG62" s="250" t="s">
        <v>443</v>
      </c>
      <c r="BH62" s="251" t="s">
        <v>443</v>
      </c>
      <c r="BI62" s="314"/>
      <c r="BJ62" s="250">
        <v>24000</v>
      </c>
      <c r="BK62" s="250"/>
      <c r="BL62" s="252"/>
      <c r="BM62" s="250" t="s">
        <v>443</v>
      </c>
      <c r="BN62" s="250" t="s">
        <v>443</v>
      </c>
      <c r="BO62" s="325"/>
      <c r="BP62" s="330" t="s">
        <v>443</v>
      </c>
      <c r="BQ62" s="335"/>
      <c r="BR62" s="347" t="s">
        <v>443</v>
      </c>
      <c r="BS62" s="320"/>
      <c r="BT62" s="320"/>
      <c r="BU62" s="320"/>
      <c r="BV62" s="320" t="s">
        <v>443</v>
      </c>
      <c r="BW62" s="346"/>
      <c r="BX62" s="353"/>
      <c r="BY62" s="347" t="s">
        <v>443</v>
      </c>
      <c r="BZ62" s="320"/>
      <c r="CA62" s="320"/>
      <c r="CB62" s="320"/>
      <c r="CC62" s="320"/>
      <c r="CD62" s="346" t="s">
        <v>443</v>
      </c>
      <c r="CE62" s="353"/>
      <c r="CF62" s="347" t="s">
        <v>443</v>
      </c>
      <c r="CG62" s="333" t="s">
        <v>443</v>
      </c>
      <c r="CH62" s="333" t="s">
        <v>443</v>
      </c>
      <c r="CI62" s="333" t="s">
        <v>443</v>
      </c>
      <c r="CJ62" s="333" t="s">
        <v>443</v>
      </c>
      <c r="CK62" s="346" t="s">
        <v>443</v>
      </c>
      <c r="CL62" s="353"/>
      <c r="CM62" s="347" t="s">
        <v>443</v>
      </c>
      <c r="CN62" s="320" t="s">
        <v>443</v>
      </c>
      <c r="CO62" s="320"/>
      <c r="CP62" s="320" t="s">
        <v>443</v>
      </c>
      <c r="CQ62" s="320" t="s">
        <v>443</v>
      </c>
      <c r="CR62" s="346"/>
      <c r="CS62" s="353"/>
      <c r="CT62" s="330" t="s">
        <v>443</v>
      </c>
      <c r="CU62" s="248"/>
      <c r="CV62" s="333"/>
      <c r="CW62" s="320"/>
      <c r="CX62" s="320"/>
      <c r="CY62" s="320"/>
      <c r="CZ62" s="346" t="s">
        <v>443</v>
      </c>
      <c r="DA62" s="353" t="s">
        <v>443</v>
      </c>
      <c r="DB62" s="347"/>
      <c r="DC62" s="320"/>
      <c r="DD62" s="320" t="s">
        <v>443</v>
      </c>
      <c r="DE62" s="320" t="s">
        <v>443</v>
      </c>
      <c r="DF62" s="320" t="s">
        <v>443</v>
      </c>
      <c r="DG62" s="346" t="s">
        <v>443</v>
      </c>
      <c r="DH62" s="353" t="s">
        <v>443</v>
      </c>
      <c r="DI62" s="347" t="s">
        <v>443</v>
      </c>
      <c r="DJ62" s="320"/>
      <c r="DK62" s="320"/>
      <c r="DL62" s="320"/>
      <c r="DM62" s="320" t="s">
        <v>443</v>
      </c>
      <c r="DN62" s="320" t="s">
        <v>443</v>
      </c>
      <c r="DO62" s="358" t="s">
        <v>443</v>
      </c>
      <c r="DP62" s="347" t="s">
        <v>443</v>
      </c>
    </row>
    <row r="63" spans="1:120" s="9" customFormat="1" ht="57" customHeight="1" x14ac:dyDescent="0.35">
      <c r="A63" s="244"/>
      <c r="B63" s="245">
        <v>8</v>
      </c>
      <c r="C63" s="254" t="s">
        <v>324</v>
      </c>
      <c r="D63" s="343" t="s">
        <v>389</v>
      </c>
      <c r="E63" s="255" t="s">
        <v>323</v>
      </c>
      <c r="F63" s="248">
        <v>18200</v>
      </c>
      <c r="G63" s="262"/>
      <c r="H63" s="250">
        <v>17280</v>
      </c>
      <c r="I63" s="250">
        <v>17280</v>
      </c>
      <c r="J63" s="251" t="s">
        <v>443</v>
      </c>
      <c r="K63" s="314"/>
      <c r="L63" s="250">
        <v>17280</v>
      </c>
      <c r="M63" s="250">
        <v>17280</v>
      </c>
      <c r="N63" s="252">
        <v>17280</v>
      </c>
      <c r="O63" s="250">
        <v>17280</v>
      </c>
      <c r="P63" s="250">
        <v>17280</v>
      </c>
      <c r="Q63" s="251" t="s">
        <v>443</v>
      </c>
      <c r="R63" s="314"/>
      <c r="S63" s="250" t="s">
        <v>443</v>
      </c>
      <c r="T63" s="250">
        <v>17280</v>
      </c>
      <c r="U63" s="252">
        <v>17280</v>
      </c>
      <c r="V63" s="250">
        <v>17280</v>
      </c>
      <c r="W63" s="250" t="s">
        <v>443</v>
      </c>
      <c r="X63" s="251" t="s">
        <v>443</v>
      </c>
      <c r="Y63" s="314"/>
      <c r="Z63" s="250" t="s">
        <v>443</v>
      </c>
      <c r="AA63" s="250">
        <v>17223.184151098336</v>
      </c>
      <c r="AB63" s="252" t="s">
        <v>443</v>
      </c>
      <c r="AC63" s="250" t="s">
        <v>443</v>
      </c>
      <c r="AD63" s="250" t="s">
        <v>443</v>
      </c>
      <c r="AE63" s="250"/>
      <c r="AF63" s="265"/>
      <c r="AG63" s="260"/>
      <c r="AH63" s="251"/>
      <c r="AI63" s="252"/>
      <c r="AJ63" s="273"/>
      <c r="AK63" s="251"/>
      <c r="AL63" s="248">
        <v>18200</v>
      </c>
      <c r="AM63" s="249"/>
      <c r="AN63" s="265"/>
      <c r="AO63" s="250" t="s">
        <v>443</v>
      </c>
      <c r="AP63" s="250" t="s">
        <v>443</v>
      </c>
      <c r="AQ63" s="252">
        <v>16380</v>
      </c>
      <c r="AR63" s="250">
        <v>16380</v>
      </c>
      <c r="AS63" s="250">
        <v>16380</v>
      </c>
      <c r="AT63" s="251" t="s">
        <v>443</v>
      </c>
      <c r="AU63" s="314"/>
      <c r="AV63" s="250" t="s">
        <v>443</v>
      </c>
      <c r="AW63" s="250">
        <v>16380</v>
      </c>
      <c r="AX63" s="252" t="s">
        <v>443</v>
      </c>
      <c r="AY63" s="250" t="s">
        <v>443</v>
      </c>
      <c r="AZ63" s="250" t="s">
        <v>443</v>
      </c>
      <c r="BA63" s="251" t="s">
        <v>443</v>
      </c>
      <c r="BB63" s="314"/>
      <c r="BC63" s="250" t="s">
        <v>443</v>
      </c>
      <c r="BD63" s="250">
        <v>16380</v>
      </c>
      <c r="BE63" s="252">
        <v>16380</v>
      </c>
      <c r="BF63" s="250">
        <v>16380</v>
      </c>
      <c r="BG63" s="250" t="s">
        <v>443</v>
      </c>
      <c r="BH63" s="251" t="s">
        <v>443</v>
      </c>
      <c r="BI63" s="314"/>
      <c r="BJ63" s="250">
        <v>16380</v>
      </c>
      <c r="BK63" s="250">
        <v>16380</v>
      </c>
      <c r="BL63" s="252">
        <v>16380</v>
      </c>
      <c r="BM63" s="250" t="s">
        <v>443</v>
      </c>
      <c r="BN63" s="250" t="s">
        <v>443</v>
      </c>
      <c r="BO63" s="325">
        <v>18200</v>
      </c>
      <c r="BP63" s="330" t="s">
        <v>443</v>
      </c>
      <c r="BQ63" s="335"/>
      <c r="BR63" s="347">
        <v>16650</v>
      </c>
      <c r="BS63" s="320">
        <v>16650</v>
      </c>
      <c r="BT63" s="320">
        <v>16650</v>
      </c>
      <c r="BU63" s="320">
        <v>16650</v>
      </c>
      <c r="BV63" s="320" t="s">
        <v>443</v>
      </c>
      <c r="BW63" s="346">
        <v>16650</v>
      </c>
      <c r="BX63" s="353"/>
      <c r="BY63" s="347" t="s">
        <v>443</v>
      </c>
      <c r="BZ63" s="320">
        <v>16650</v>
      </c>
      <c r="CA63" s="320">
        <v>16650</v>
      </c>
      <c r="CB63" s="320">
        <v>16650</v>
      </c>
      <c r="CC63" s="320">
        <v>16650</v>
      </c>
      <c r="CD63" s="346" t="s">
        <v>443</v>
      </c>
      <c r="CE63" s="353"/>
      <c r="CF63" s="347" t="s">
        <v>443</v>
      </c>
      <c r="CG63" s="333" t="s">
        <v>443</v>
      </c>
      <c r="CH63" s="333" t="s">
        <v>443</v>
      </c>
      <c r="CI63" s="333" t="s">
        <v>443</v>
      </c>
      <c r="CJ63" s="333" t="s">
        <v>443</v>
      </c>
      <c r="CK63" s="346" t="s">
        <v>443</v>
      </c>
      <c r="CL63" s="353"/>
      <c r="CM63" s="347" t="s">
        <v>443</v>
      </c>
      <c r="CN63" s="320" t="s">
        <v>443</v>
      </c>
      <c r="CO63" s="320" t="s">
        <v>443</v>
      </c>
      <c r="CP63" s="320" t="s">
        <v>443</v>
      </c>
      <c r="CQ63" s="320" t="s">
        <v>443</v>
      </c>
      <c r="CR63" s="346">
        <v>16650</v>
      </c>
      <c r="CS63" s="353"/>
      <c r="CT63" s="330" t="s">
        <v>443</v>
      </c>
      <c r="CU63" s="248">
        <v>18200</v>
      </c>
      <c r="CV63" s="333">
        <v>16650</v>
      </c>
      <c r="CW63" s="320">
        <v>16650</v>
      </c>
      <c r="CX63" s="320">
        <v>16650</v>
      </c>
      <c r="CY63" s="320">
        <v>16650</v>
      </c>
      <c r="CZ63" s="346" t="s">
        <v>443</v>
      </c>
      <c r="DA63" s="353" t="s">
        <v>443</v>
      </c>
      <c r="DB63" s="347">
        <v>16650</v>
      </c>
      <c r="DC63" s="320">
        <v>16650</v>
      </c>
      <c r="DD63" s="320" t="s">
        <v>443</v>
      </c>
      <c r="DE63" s="320" t="s">
        <v>443</v>
      </c>
      <c r="DF63" s="320" t="s">
        <v>443</v>
      </c>
      <c r="DG63" s="346" t="s">
        <v>443</v>
      </c>
      <c r="DH63" s="353" t="s">
        <v>443</v>
      </c>
      <c r="DI63" s="347" t="s">
        <v>443</v>
      </c>
      <c r="DJ63" s="320">
        <v>16650</v>
      </c>
      <c r="DK63" s="320">
        <v>16650</v>
      </c>
      <c r="DL63" s="320">
        <v>16650</v>
      </c>
      <c r="DM63" s="320" t="s">
        <v>443</v>
      </c>
      <c r="DN63" s="320" t="s">
        <v>443</v>
      </c>
      <c r="DO63" s="358" t="s">
        <v>443</v>
      </c>
      <c r="DP63" s="347" t="s">
        <v>443</v>
      </c>
    </row>
    <row r="64" spans="1:120" s="9" customFormat="1" ht="57" customHeight="1" x14ac:dyDescent="0.35">
      <c r="A64" s="244"/>
      <c r="B64" s="245">
        <v>9</v>
      </c>
      <c r="C64" s="254" t="s">
        <v>379</v>
      </c>
      <c r="D64" s="343" t="s">
        <v>391</v>
      </c>
      <c r="E64" s="255" t="s">
        <v>378</v>
      </c>
      <c r="F64" s="248">
        <v>16200</v>
      </c>
      <c r="G64" s="262"/>
      <c r="H64" s="250" t="s">
        <v>443</v>
      </c>
      <c r="I64" s="250" t="s">
        <v>443</v>
      </c>
      <c r="J64" s="251" t="s">
        <v>443</v>
      </c>
      <c r="K64" s="314"/>
      <c r="L64" s="250" t="s">
        <v>443</v>
      </c>
      <c r="M64" s="250" t="s">
        <v>443</v>
      </c>
      <c r="N64" s="252" t="s">
        <v>443</v>
      </c>
      <c r="O64" s="250" t="s">
        <v>443</v>
      </c>
      <c r="P64" s="250">
        <v>16200</v>
      </c>
      <c r="Q64" s="251" t="s">
        <v>443</v>
      </c>
      <c r="R64" s="314"/>
      <c r="S64" s="250" t="s">
        <v>443</v>
      </c>
      <c r="T64" s="250" t="s">
        <v>443</v>
      </c>
      <c r="U64" s="252" t="s">
        <v>443</v>
      </c>
      <c r="V64" s="250" t="s">
        <v>443</v>
      </c>
      <c r="W64" s="250" t="s">
        <v>443</v>
      </c>
      <c r="X64" s="251" t="s">
        <v>443</v>
      </c>
      <c r="Y64" s="314"/>
      <c r="Z64" s="250" t="s">
        <v>443</v>
      </c>
      <c r="AA64" s="250">
        <v>16200</v>
      </c>
      <c r="AB64" s="252" t="s">
        <v>443</v>
      </c>
      <c r="AC64" s="250" t="s">
        <v>443</v>
      </c>
      <c r="AD64" s="250" t="s">
        <v>443</v>
      </c>
      <c r="AE64" s="250"/>
      <c r="AF64" s="265"/>
      <c r="AG64" s="260"/>
      <c r="AH64" s="251"/>
      <c r="AI64" s="252"/>
      <c r="AJ64" s="273"/>
      <c r="AK64" s="251"/>
      <c r="AL64" s="248">
        <v>16200</v>
      </c>
      <c r="AM64" s="249"/>
      <c r="AN64" s="265"/>
      <c r="AO64" s="250" t="s">
        <v>443</v>
      </c>
      <c r="AP64" s="250" t="s">
        <v>443</v>
      </c>
      <c r="AQ64" s="252" t="s">
        <v>443</v>
      </c>
      <c r="AR64" s="250" t="s">
        <v>443</v>
      </c>
      <c r="AS64" s="250" t="s">
        <v>443</v>
      </c>
      <c r="AT64" s="251" t="s">
        <v>443</v>
      </c>
      <c r="AU64" s="314"/>
      <c r="AV64" s="250" t="s">
        <v>443</v>
      </c>
      <c r="AW64" s="250">
        <v>16200</v>
      </c>
      <c r="AX64" s="252">
        <v>16200</v>
      </c>
      <c r="AY64" s="250">
        <v>16200</v>
      </c>
      <c r="AZ64" s="250" t="s">
        <v>443</v>
      </c>
      <c r="BA64" s="251" t="s">
        <v>443</v>
      </c>
      <c r="BB64" s="314"/>
      <c r="BC64" s="250" t="s">
        <v>443</v>
      </c>
      <c r="BD64" s="250" t="s">
        <v>443</v>
      </c>
      <c r="BE64" s="250" t="s">
        <v>443</v>
      </c>
      <c r="BF64" s="250" t="s">
        <v>443</v>
      </c>
      <c r="BG64" s="250" t="s">
        <v>443</v>
      </c>
      <c r="BH64" s="251" t="s">
        <v>443</v>
      </c>
      <c r="BI64" s="314"/>
      <c r="BJ64" s="250" t="s">
        <v>443</v>
      </c>
      <c r="BK64" s="250" t="s">
        <v>443</v>
      </c>
      <c r="BL64" s="252">
        <v>16200</v>
      </c>
      <c r="BM64" s="250" t="s">
        <v>443</v>
      </c>
      <c r="BN64" s="250" t="s">
        <v>443</v>
      </c>
      <c r="BO64" s="325">
        <v>16200</v>
      </c>
      <c r="BP64" s="330" t="s">
        <v>443</v>
      </c>
      <c r="BQ64" s="335"/>
      <c r="BR64" s="347" t="s">
        <v>443</v>
      </c>
      <c r="BS64" s="320">
        <v>16200</v>
      </c>
      <c r="BT64" s="320" t="s">
        <v>443</v>
      </c>
      <c r="BU64" s="320" t="s">
        <v>443</v>
      </c>
      <c r="BV64" s="320" t="s">
        <v>443</v>
      </c>
      <c r="BW64" s="346" t="s">
        <v>443</v>
      </c>
      <c r="BX64" s="353"/>
      <c r="BY64" s="347" t="s">
        <v>443</v>
      </c>
      <c r="BZ64" s="320" t="s">
        <v>443</v>
      </c>
      <c r="CA64" s="320" t="s">
        <v>443</v>
      </c>
      <c r="CB64" s="320" t="s">
        <v>443</v>
      </c>
      <c r="CC64" s="320" t="s">
        <v>443</v>
      </c>
      <c r="CD64" s="346" t="s">
        <v>443</v>
      </c>
      <c r="CE64" s="353"/>
      <c r="CF64" s="347" t="s">
        <v>443</v>
      </c>
      <c r="CG64" s="333">
        <v>16200</v>
      </c>
      <c r="CH64" s="333">
        <v>16200</v>
      </c>
      <c r="CI64" s="333" t="s">
        <v>443</v>
      </c>
      <c r="CJ64" s="333" t="s">
        <v>443</v>
      </c>
      <c r="CK64" s="346" t="s">
        <v>443</v>
      </c>
      <c r="CL64" s="353"/>
      <c r="CM64" s="347" t="s">
        <v>443</v>
      </c>
      <c r="CN64" s="320" t="s">
        <v>443</v>
      </c>
      <c r="CO64" s="320" t="s">
        <v>443</v>
      </c>
      <c r="CP64" s="320" t="s">
        <v>443</v>
      </c>
      <c r="CQ64" s="320" t="s">
        <v>443</v>
      </c>
      <c r="CR64" s="346">
        <v>16200</v>
      </c>
      <c r="CS64" s="353"/>
      <c r="CT64" s="330" t="s">
        <v>443</v>
      </c>
      <c r="CU64" s="248">
        <v>16200</v>
      </c>
      <c r="CV64" s="333" t="s">
        <v>443</v>
      </c>
      <c r="CW64" s="320" t="s">
        <v>443</v>
      </c>
      <c r="CX64" s="320" t="s">
        <v>443</v>
      </c>
      <c r="CY64" s="320" t="s">
        <v>443</v>
      </c>
      <c r="CZ64" s="346" t="s">
        <v>443</v>
      </c>
      <c r="DA64" s="353" t="s">
        <v>443</v>
      </c>
      <c r="DB64" s="347" t="s">
        <v>443</v>
      </c>
      <c r="DC64" s="320">
        <v>16650</v>
      </c>
      <c r="DD64" s="320" t="s">
        <v>443</v>
      </c>
      <c r="DE64" s="320" t="s">
        <v>443</v>
      </c>
      <c r="DF64" s="320" t="s">
        <v>443</v>
      </c>
      <c r="DG64" s="346" t="s">
        <v>443</v>
      </c>
      <c r="DH64" s="353" t="s">
        <v>443</v>
      </c>
      <c r="DI64" s="347" t="s">
        <v>443</v>
      </c>
      <c r="DJ64" s="320" t="s">
        <v>443</v>
      </c>
      <c r="DK64" s="320" t="s">
        <v>443</v>
      </c>
      <c r="DL64" s="320" t="s">
        <v>443</v>
      </c>
      <c r="DM64" s="320" t="s">
        <v>443</v>
      </c>
      <c r="DN64" s="320" t="s">
        <v>443</v>
      </c>
      <c r="DO64" s="358" t="s">
        <v>443</v>
      </c>
      <c r="DP64" s="347" t="s">
        <v>443</v>
      </c>
    </row>
    <row r="65" spans="1:120" s="9" customFormat="1" ht="57" customHeight="1" x14ac:dyDescent="0.35">
      <c r="A65" s="244"/>
      <c r="B65" s="245">
        <v>10</v>
      </c>
      <c r="C65" s="254">
        <v>150000072</v>
      </c>
      <c r="D65" s="343"/>
      <c r="E65" s="255" t="s">
        <v>469</v>
      </c>
      <c r="F65" s="248">
        <v>14300</v>
      </c>
      <c r="G65" s="262"/>
      <c r="H65" s="250">
        <v>13000</v>
      </c>
      <c r="I65" s="250" t="s">
        <v>443</v>
      </c>
      <c r="J65" s="251" t="s">
        <v>443</v>
      </c>
      <c r="K65" s="314"/>
      <c r="L65" s="250" t="s">
        <v>443</v>
      </c>
      <c r="M65" s="250">
        <v>14300</v>
      </c>
      <c r="N65" s="252">
        <v>14300</v>
      </c>
      <c r="O65" s="250" t="s">
        <v>443</v>
      </c>
      <c r="P65" s="250" t="s">
        <v>443</v>
      </c>
      <c r="Q65" s="251">
        <v>14300</v>
      </c>
      <c r="R65" s="314"/>
      <c r="S65" s="250" t="s">
        <v>443</v>
      </c>
      <c r="T65" s="250" t="s">
        <v>443</v>
      </c>
      <c r="U65" s="252" t="s">
        <v>443</v>
      </c>
      <c r="V65" s="250" t="s">
        <v>443</v>
      </c>
      <c r="W65" s="250" t="s">
        <v>443</v>
      </c>
      <c r="X65" s="251" t="s">
        <v>443</v>
      </c>
      <c r="Y65" s="314"/>
      <c r="Z65" s="250" t="s">
        <v>443</v>
      </c>
      <c r="AA65" s="250" t="s">
        <v>443</v>
      </c>
      <c r="AB65" s="252" t="s">
        <v>443</v>
      </c>
      <c r="AC65" s="250" t="s">
        <v>443</v>
      </c>
      <c r="AD65" s="250" t="s">
        <v>443</v>
      </c>
      <c r="AE65" s="250"/>
      <c r="AF65" s="265"/>
      <c r="AG65" s="260"/>
      <c r="AH65" s="251"/>
      <c r="AI65" s="252"/>
      <c r="AJ65" s="273"/>
      <c r="AK65" s="251"/>
      <c r="AL65" s="248">
        <v>1500</v>
      </c>
      <c r="AM65" s="249"/>
      <c r="AN65" s="265"/>
      <c r="AO65" s="250" t="s">
        <v>443</v>
      </c>
      <c r="AP65" s="250" t="s">
        <v>443</v>
      </c>
      <c r="AQ65" s="252" t="s">
        <v>443</v>
      </c>
      <c r="AR65" s="250">
        <v>1500</v>
      </c>
      <c r="AS65" s="250" t="s">
        <v>443</v>
      </c>
      <c r="AT65" s="251" t="s">
        <v>443</v>
      </c>
      <c r="AU65" s="314"/>
      <c r="AV65" s="250" t="s">
        <v>443</v>
      </c>
      <c r="AW65" s="250">
        <v>1500</v>
      </c>
      <c r="AX65" s="252" t="s">
        <v>443</v>
      </c>
      <c r="AY65" s="250" t="s">
        <v>443</v>
      </c>
      <c r="AZ65" s="250" t="s">
        <v>443</v>
      </c>
      <c r="BA65" s="251" t="s">
        <v>443</v>
      </c>
      <c r="BB65" s="314"/>
      <c r="BC65" s="250" t="s">
        <v>443</v>
      </c>
      <c r="BD65" s="250" t="s">
        <v>443</v>
      </c>
      <c r="BE65" s="250" t="s">
        <v>443</v>
      </c>
      <c r="BF65" s="250" t="s">
        <v>443</v>
      </c>
      <c r="BG65" s="250" t="s">
        <v>443</v>
      </c>
      <c r="BH65" s="251" t="s">
        <v>443</v>
      </c>
      <c r="BI65" s="314"/>
      <c r="BJ65" s="250" t="s">
        <v>443</v>
      </c>
      <c r="BK65" s="250">
        <v>1500</v>
      </c>
      <c r="BL65" s="252" t="s">
        <v>443</v>
      </c>
      <c r="BM65" s="250" t="s">
        <v>443</v>
      </c>
      <c r="BN65" s="250" t="s">
        <v>443</v>
      </c>
      <c r="BO65" s="325">
        <f>(1500+10000)/2</f>
        <v>5750</v>
      </c>
      <c r="BP65" s="330" t="s">
        <v>443</v>
      </c>
      <c r="BQ65" s="335"/>
      <c r="BR65" s="347" t="s">
        <v>443</v>
      </c>
      <c r="BS65" s="320" t="s">
        <v>443</v>
      </c>
      <c r="BT65" s="320" t="s">
        <v>443</v>
      </c>
      <c r="BU65" s="320" t="s">
        <v>443</v>
      </c>
      <c r="BV65" s="320">
        <v>1500</v>
      </c>
      <c r="BW65" s="346" t="s">
        <v>443</v>
      </c>
      <c r="BX65" s="353"/>
      <c r="BY65" s="347" t="s">
        <v>443</v>
      </c>
      <c r="BZ65" s="320" t="s">
        <v>443</v>
      </c>
      <c r="CA65" s="320">
        <v>1500</v>
      </c>
      <c r="CB65" s="320" t="s">
        <v>443</v>
      </c>
      <c r="CC65" s="320" t="s">
        <v>443</v>
      </c>
      <c r="CD65" s="346" t="s">
        <v>443</v>
      </c>
      <c r="CE65" s="353"/>
      <c r="CF65" s="347" t="s">
        <v>443</v>
      </c>
      <c r="CG65" s="333" t="s">
        <v>443</v>
      </c>
      <c r="CH65" s="333" t="s">
        <v>443</v>
      </c>
      <c r="CI65" s="333" t="s">
        <v>443</v>
      </c>
      <c r="CJ65" s="333">
        <v>10000</v>
      </c>
      <c r="CK65" s="346" t="s">
        <v>443</v>
      </c>
      <c r="CL65" s="353"/>
      <c r="CM65" s="347">
        <v>10000</v>
      </c>
      <c r="CN65" s="320">
        <v>10000</v>
      </c>
      <c r="CO65" s="320" t="s">
        <v>443</v>
      </c>
      <c r="CP65" s="320" t="s">
        <v>443</v>
      </c>
      <c r="CQ65" s="320" t="s">
        <v>443</v>
      </c>
      <c r="CR65" s="346">
        <v>8397.9441093192163</v>
      </c>
      <c r="CS65" s="353"/>
      <c r="CT65" s="330" t="s">
        <v>443</v>
      </c>
      <c r="CU65" s="248">
        <v>10000</v>
      </c>
      <c r="CV65" s="333" t="s">
        <v>443</v>
      </c>
      <c r="CW65" s="320" t="s">
        <v>443</v>
      </c>
      <c r="CX65" s="320">
        <v>10000</v>
      </c>
      <c r="CY65" s="320" t="s">
        <v>443</v>
      </c>
      <c r="CZ65" s="346">
        <v>10000</v>
      </c>
      <c r="DA65" s="353" t="s">
        <v>443</v>
      </c>
      <c r="DB65" s="347" t="s">
        <v>443</v>
      </c>
      <c r="DC65" s="320">
        <v>10000</v>
      </c>
      <c r="DD65" s="320">
        <v>10000</v>
      </c>
      <c r="DE65" s="320" t="s">
        <v>443</v>
      </c>
      <c r="DF65" s="320" t="s">
        <v>443</v>
      </c>
      <c r="DG65" s="346" t="s">
        <v>443</v>
      </c>
      <c r="DH65" s="353" t="s">
        <v>443</v>
      </c>
      <c r="DI65" s="347" t="s">
        <v>443</v>
      </c>
      <c r="DJ65" s="320" t="s">
        <v>443</v>
      </c>
      <c r="DK65" s="320" t="s">
        <v>443</v>
      </c>
      <c r="DL65" s="320" t="s">
        <v>443</v>
      </c>
      <c r="DM65" s="320" t="s">
        <v>443</v>
      </c>
      <c r="DN65" s="320">
        <v>10000</v>
      </c>
      <c r="DO65" s="358" t="s">
        <v>443</v>
      </c>
      <c r="DP65" s="347" t="s">
        <v>443</v>
      </c>
    </row>
    <row r="66" spans="1:120" s="9" customFormat="1" ht="57" hidden="1" customHeight="1" x14ac:dyDescent="0.35">
      <c r="A66" s="244"/>
      <c r="B66" s="245">
        <f t="shared" ref="B66:B69" si="44">ROW()-ROW($B$36)</f>
        <v>30</v>
      </c>
      <c r="C66" s="254">
        <v>150000074</v>
      </c>
      <c r="D66" s="343"/>
      <c r="E66" s="255" t="s">
        <v>118</v>
      </c>
      <c r="F66" s="248">
        <v>17500</v>
      </c>
      <c r="G66" s="262"/>
      <c r="H66" s="250" t="s">
        <v>443</v>
      </c>
      <c r="I66" s="250" t="s">
        <v>443</v>
      </c>
      <c r="J66" s="251" t="s">
        <v>443</v>
      </c>
      <c r="K66" s="314"/>
      <c r="L66" s="250" t="s">
        <v>443</v>
      </c>
      <c r="M66" s="250" t="s">
        <v>443</v>
      </c>
      <c r="N66" s="252" t="s">
        <v>443</v>
      </c>
      <c r="O66" s="250" t="s">
        <v>443</v>
      </c>
      <c r="P66" s="250" t="s">
        <v>443</v>
      </c>
      <c r="Q66" s="251" t="s">
        <v>443</v>
      </c>
      <c r="R66" s="314"/>
      <c r="S66" s="250" t="s">
        <v>443</v>
      </c>
      <c r="T66" s="250" t="s">
        <v>443</v>
      </c>
      <c r="U66" s="252" t="s">
        <v>443</v>
      </c>
      <c r="V66" s="250" t="s">
        <v>443</v>
      </c>
      <c r="W66" s="250" t="s">
        <v>443</v>
      </c>
      <c r="X66" s="251" t="s">
        <v>443</v>
      </c>
      <c r="Y66" s="314"/>
      <c r="Z66" s="250" t="s">
        <v>443</v>
      </c>
      <c r="AA66" s="250" t="s">
        <v>443</v>
      </c>
      <c r="AB66" s="252" t="s">
        <v>443</v>
      </c>
      <c r="AC66" s="250" t="s">
        <v>443</v>
      </c>
      <c r="AD66" s="250" t="s">
        <v>443</v>
      </c>
      <c r="AE66" s="250"/>
      <c r="AF66" s="265"/>
      <c r="AG66" s="260"/>
      <c r="AH66" s="251"/>
      <c r="AI66" s="252"/>
      <c r="AJ66" s="273"/>
      <c r="AK66" s="251"/>
      <c r="AL66" s="248"/>
      <c r="AM66" s="249"/>
      <c r="AN66" s="265"/>
      <c r="AO66" s="250" t="s">
        <v>443</v>
      </c>
      <c r="AP66" s="250" t="s">
        <v>443</v>
      </c>
      <c r="AQ66" s="252" t="s">
        <v>443</v>
      </c>
      <c r="AR66" s="250"/>
      <c r="AS66" s="250" t="s">
        <v>443</v>
      </c>
      <c r="AT66" s="251" t="s">
        <v>443</v>
      </c>
      <c r="AU66" s="314"/>
      <c r="AV66" s="250" t="s">
        <v>443</v>
      </c>
      <c r="AW66" s="250"/>
      <c r="AX66" s="252" t="s">
        <v>443</v>
      </c>
      <c r="AY66" s="250" t="s">
        <v>443</v>
      </c>
      <c r="AZ66" s="250" t="s">
        <v>443</v>
      </c>
      <c r="BA66" s="251" t="s">
        <v>443</v>
      </c>
      <c r="BB66" s="314"/>
      <c r="BC66" s="250" t="s">
        <v>443</v>
      </c>
      <c r="BD66" s="250" t="s">
        <v>443</v>
      </c>
      <c r="BE66" s="250" t="s">
        <v>443</v>
      </c>
      <c r="BF66" s="250" t="s">
        <v>443</v>
      </c>
      <c r="BG66" s="250" t="s">
        <v>443</v>
      </c>
      <c r="BH66" s="251" t="s">
        <v>443</v>
      </c>
      <c r="BI66" s="314"/>
      <c r="BJ66" s="250" t="s">
        <v>443</v>
      </c>
      <c r="BK66" s="250"/>
      <c r="BL66" s="252" t="s">
        <v>443</v>
      </c>
      <c r="BM66" s="250" t="s">
        <v>443</v>
      </c>
      <c r="BN66" s="250" t="s">
        <v>443</v>
      </c>
      <c r="BO66" s="325">
        <v>17500</v>
      </c>
      <c r="BP66" s="330" t="s">
        <v>443</v>
      </c>
      <c r="BQ66" s="335"/>
      <c r="BR66" s="347" t="s">
        <v>443</v>
      </c>
      <c r="BS66" s="320" t="s">
        <v>443</v>
      </c>
      <c r="BT66" s="320" t="s">
        <v>443</v>
      </c>
      <c r="BU66" s="320" t="s">
        <v>443</v>
      </c>
      <c r="BV66" s="320"/>
      <c r="BW66" s="346"/>
      <c r="BX66" s="353"/>
      <c r="BY66" s="347" t="s">
        <v>443</v>
      </c>
      <c r="BZ66" s="320" t="s">
        <v>443</v>
      </c>
      <c r="CA66" s="320"/>
      <c r="CB66" s="320" t="s">
        <v>443</v>
      </c>
      <c r="CC66" s="320" t="s">
        <v>443</v>
      </c>
      <c r="CD66" s="346" t="s">
        <v>443</v>
      </c>
      <c r="CE66" s="353"/>
      <c r="CF66" s="347" t="s">
        <v>443</v>
      </c>
      <c r="CG66" s="333"/>
      <c r="CH66" s="333" t="s">
        <v>443</v>
      </c>
      <c r="CI66" s="333" t="s">
        <v>443</v>
      </c>
      <c r="CJ66" s="333"/>
      <c r="CK66" s="346" t="s">
        <v>443</v>
      </c>
      <c r="CL66" s="353"/>
      <c r="CM66" s="347"/>
      <c r="CN66" s="320"/>
      <c r="CO66" s="320" t="s">
        <v>443</v>
      </c>
      <c r="CP66" s="320" t="s">
        <v>443</v>
      </c>
      <c r="CQ66" s="320" t="s">
        <v>443</v>
      </c>
      <c r="CR66" s="346"/>
      <c r="CS66" s="353"/>
      <c r="CT66" s="330" t="s">
        <v>443</v>
      </c>
      <c r="CU66" s="248">
        <v>17500</v>
      </c>
      <c r="CV66" s="333" t="s">
        <v>443</v>
      </c>
      <c r="CW66" s="320" t="s">
        <v>443</v>
      </c>
      <c r="CX66" s="320"/>
      <c r="CY66" s="320" t="s">
        <v>443</v>
      </c>
      <c r="CZ66" s="346"/>
      <c r="DA66" s="353" t="s">
        <v>443</v>
      </c>
      <c r="DB66" s="347" t="s">
        <v>443</v>
      </c>
      <c r="DC66" s="320"/>
      <c r="DD66" s="320"/>
      <c r="DE66" s="320" t="s">
        <v>443</v>
      </c>
      <c r="DF66" s="320" t="s">
        <v>443</v>
      </c>
      <c r="DG66" s="346" t="s">
        <v>443</v>
      </c>
      <c r="DH66" s="353" t="s">
        <v>443</v>
      </c>
      <c r="DI66" s="347" t="s">
        <v>443</v>
      </c>
      <c r="DJ66" s="320" t="s">
        <v>443</v>
      </c>
      <c r="DK66" s="320" t="s">
        <v>443</v>
      </c>
      <c r="DL66" s="320"/>
      <c r="DM66" s="320" t="s">
        <v>443</v>
      </c>
      <c r="DN66" s="320"/>
      <c r="DO66" s="358" t="s">
        <v>443</v>
      </c>
      <c r="DP66" s="347" t="s">
        <v>443</v>
      </c>
    </row>
    <row r="67" spans="1:120" s="9" customFormat="1" ht="57" hidden="1" customHeight="1" x14ac:dyDescent="0.35">
      <c r="A67" s="244"/>
      <c r="B67" s="245">
        <f t="shared" si="44"/>
        <v>31</v>
      </c>
      <c r="C67" s="254" t="s">
        <v>119</v>
      </c>
      <c r="D67" s="343"/>
      <c r="E67" s="255" t="s">
        <v>120</v>
      </c>
      <c r="F67" s="248"/>
      <c r="G67" s="262"/>
      <c r="H67" s="250" t="s">
        <v>443</v>
      </c>
      <c r="I67" s="250" t="s">
        <v>443</v>
      </c>
      <c r="J67" s="251" t="s">
        <v>443</v>
      </c>
      <c r="K67" s="314"/>
      <c r="L67" s="250" t="s">
        <v>443</v>
      </c>
      <c r="M67" s="250" t="s">
        <v>443</v>
      </c>
      <c r="N67" s="252" t="s">
        <v>443</v>
      </c>
      <c r="O67" s="250" t="s">
        <v>443</v>
      </c>
      <c r="P67" s="250" t="s">
        <v>443</v>
      </c>
      <c r="Q67" s="251" t="s">
        <v>443</v>
      </c>
      <c r="R67" s="314"/>
      <c r="S67" s="250" t="s">
        <v>443</v>
      </c>
      <c r="T67" s="250" t="s">
        <v>443</v>
      </c>
      <c r="U67" s="252" t="s">
        <v>443</v>
      </c>
      <c r="V67" s="250" t="s">
        <v>443</v>
      </c>
      <c r="W67" s="250" t="s">
        <v>443</v>
      </c>
      <c r="X67" s="251" t="s">
        <v>443</v>
      </c>
      <c r="Y67" s="314"/>
      <c r="Z67" s="250" t="s">
        <v>443</v>
      </c>
      <c r="AA67" s="250" t="s">
        <v>443</v>
      </c>
      <c r="AB67" s="252" t="s">
        <v>443</v>
      </c>
      <c r="AC67" s="250" t="s">
        <v>443</v>
      </c>
      <c r="AD67" s="250" t="s">
        <v>443</v>
      </c>
      <c r="AE67" s="250"/>
      <c r="AF67" s="265"/>
      <c r="AG67" s="260"/>
      <c r="AH67" s="251"/>
      <c r="AI67" s="252"/>
      <c r="AJ67" s="273"/>
      <c r="AK67" s="251"/>
      <c r="AL67" s="248"/>
      <c r="AM67" s="249"/>
      <c r="AN67" s="265"/>
      <c r="AO67" s="250" t="s">
        <v>443</v>
      </c>
      <c r="AP67" s="250" t="s">
        <v>443</v>
      </c>
      <c r="AQ67" s="252" t="s">
        <v>443</v>
      </c>
      <c r="AR67" s="250"/>
      <c r="AS67" s="250" t="s">
        <v>443</v>
      </c>
      <c r="AT67" s="251" t="s">
        <v>443</v>
      </c>
      <c r="AU67" s="314"/>
      <c r="AV67" s="250" t="s">
        <v>443</v>
      </c>
      <c r="AW67" s="250"/>
      <c r="AX67" s="252" t="s">
        <v>443</v>
      </c>
      <c r="AY67" s="250" t="s">
        <v>443</v>
      </c>
      <c r="AZ67" s="250" t="s">
        <v>443</v>
      </c>
      <c r="BA67" s="251" t="s">
        <v>443</v>
      </c>
      <c r="BB67" s="314"/>
      <c r="BC67" s="250" t="s">
        <v>443</v>
      </c>
      <c r="BD67" s="250" t="s">
        <v>443</v>
      </c>
      <c r="BE67" s="250" t="s">
        <v>443</v>
      </c>
      <c r="BF67" s="250" t="s">
        <v>443</v>
      </c>
      <c r="BG67" s="250" t="s">
        <v>443</v>
      </c>
      <c r="BH67" s="251" t="s">
        <v>443</v>
      </c>
      <c r="BI67" s="314"/>
      <c r="BJ67" s="250" t="s">
        <v>443</v>
      </c>
      <c r="BK67" s="250"/>
      <c r="BL67" s="252" t="s">
        <v>443</v>
      </c>
      <c r="BM67" s="250" t="s">
        <v>443</v>
      </c>
      <c r="BN67" s="250" t="s">
        <v>443</v>
      </c>
      <c r="BO67" s="325"/>
      <c r="BP67" s="330" t="s">
        <v>443</v>
      </c>
      <c r="BQ67" s="335"/>
      <c r="BR67" s="347" t="s">
        <v>443</v>
      </c>
      <c r="BS67" s="320" t="s">
        <v>443</v>
      </c>
      <c r="BT67" s="320" t="s">
        <v>443</v>
      </c>
      <c r="BU67" s="320" t="s">
        <v>443</v>
      </c>
      <c r="BV67" s="320"/>
      <c r="BW67" s="346"/>
      <c r="BX67" s="353"/>
      <c r="BY67" s="347" t="s">
        <v>443</v>
      </c>
      <c r="BZ67" s="320" t="s">
        <v>443</v>
      </c>
      <c r="CA67" s="320"/>
      <c r="CB67" s="320" t="s">
        <v>443</v>
      </c>
      <c r="CC67" s="320" t="s">
        <v>443</v>
      </c>
      <c r="CD67" s="346" t="s">
        <v>443</v>
      </c>
      <c r="CE67" s="353"/>
      <c r="CF67" s="347" t="s">
        <v>443</v>
      </c>
      <c r="CG67" s="333"/>
      <c r="CH67" s="333" t="s">
        <v>443</v>
      </c>
      <c r="CI67" s="333" t="s">
        <v>443</v>
      </c>
      <c r="CJ67" s="333"/>
      <c r="CK67" s="346" t="s">
        <v>443</v>
      </c>
      <c r="CL67" s="353"/>
      <c r="CM67" s="347"/>
      <c r="CN67" s="320"/>
      <c r="CO67" s="320" t="s">
        <v>443</v>
      </c>
      <c r="CP67" s="320" t="s">
        <v>443</v>
      </c>
      <c r="CQ67" s="320" t="s">
        <v>443</v>
      </c>
      <c r="CR67" s="346"/>
      <c r="CS67" s="353"/>
      <c r="CT67" s="330" t="s">
        <v>443</v>
      </c>
      <c r="CU67" s="248"/>
      <c r="CV67" s="333" t="s">
        <v>443</v>
      </c>
      <c r="CW67" s="320" t="s">
        <v>443</v>
      </c>
      <c r="CX67" s="320"/>
      <c r="CY67" s="320" t="s">
        <v>443</v>
      </c>
      <c r="CZ67" s="346"/>
      <c r="DA67" s="353" t="s">
        <v>443</v>
      </c>
      <c r="DB67" s="347" t="s">
        <v>443</v>
      </c>
      <c r="DC67" s="320"/>
      <c r="DD67" s="320"/>
      <c r="DE67" s="320" t="s">
        <v>443</v>
      </c>
      <c r="DF67" s="320" t="s">
        <v>443</v>
      </c>
      <c r="DG67" s="346" t="s">
        <v>443</v>
      </c>
      <c r="DH67" s="353" t="s">
        <v>443</v>
      </c>
      <c r="DI67" s="347" t="s">
        <v>443</v>
      </c>
      <c r="DJ67" s="320" t="s">
        <v>443</v>
      </c>
      <c r="DK67" s="320" t="s">
        <v>443</v>
      </c>
      <c r="DL67" s="320"/>
      <c r="DM67" s="320" t="s">
        <v>443</v>
      </c>
      <c r="DN67" s="320"/>
      <c r="DO67" s="358" t="s">
        <v>443</v>
      </c>
      <c r="DP67" s="347" t="s">
        <v>443</v>
      </c>
    </row>
    <row r="68" spans="1:120" s="9" customFormat="1" ht="57" customHeight="1" x14ac:dyDescent="0.35">
      <c r="A68" s="244"/>
      <c r="B68" s="245">
        <v>11</v>
      </c>
      <c r="C68" s="254">
        <v>150000180</v>
      </c>
      <c r="D68" s="343"/>
      <c r="E68" s="255" t="s">
        <v>411</v>
      </c>
      <c r="F68" s="248">
        <v>19000</v>
      </c>
      <c r="G68" s="262"/>
      <c r="H68" s="250" t="s">
        <v>443</v>
      </c>
      <c r="I68" s="250" t="s">
        <v>443</v>
      </c>
      <c r="J68" s="251" t="s">
        <v>443</v>
      </c>
      <c r="K68" s="314"/>
      <c r="L68" s="250">
        <v>19000</v>
      </c>
      <c r="M68" s="250" t="s">
        <v>443</v>
      </c>
      <c r="N68" s="252" t="s">
        <v>443</v>
      </c>
      <c r="O68" s="250" t="s">
        <v>443</v>
      </c>
      <c r="P68" s="250" t="s">
        <v>443</v>
      </c>
      <c r="Q68" s="251" t="s">
        <v>443</v>
      </c>
      <c r="R68" s="314"/>
      <c r="S68" s="250" t="s">
        <v>443</v>
      </c>
      <c r="T68" s="250" t="s">
        <v>443</v>
      </c>
      <c r="U68" s="252" t="s">
        <v>443</v>
      </c>
      <c r="V68" s="250" t="s">
        <v>443</v>
      </c>
      <c r="W68" s="250" t="s">
        <v>443</v>
      </c>
      <c r="X68" s="251" t="s">
        <v>443</v>
      </c>
      <c r="Y68" s="314"/>
      <c r="Z68" s="250" t="s">
        <v>443</v>
      </c>
      <c r="AA68" s="250" t="s">
        <v>443</v>
      </c>
      <c r="AB68" s="252" t="s">
        <v>443</v>
      </c>
      <c r="AC68" s="250" t="s">
        <v>443</v>
      </c>
      <c r="AD68" s="250" t="s">
        <v>443</v>
      </c>
      <c r="AE68" s="250"/>
      <c r="AF68" s="265"/>
      <c r="AG68" s="260"/>
      <c r="AH68" s="251"/>
      <c r="AI68" s="252"/>
      <c r="AJ68" s="273"/>
      <c r="AK68" s="251"/>
      <c r="AL68" s="248">
        <v>19000</v>
      </c>
      <c r="AM68" s="249"/>
      <c r="AN68" s="265"/>
      <c r="AO68" s="250" t="s">
        <v>443</v>
      </c>
      <c r="AP68" s="250" t="s">
        <v>443</v>
      </c>
      <c r="AQ68" s="252" t="s">
        <v>443</v>
      </c>
      <c r="AR68" s="250" t="s">
        <v>443</v>
      </c>
      <c r="AS68" s="250" t="s">
        <v>443</v>
      </c>
      <c r="AT68" s="251" t="s">
        <v>443</v>
      </c>
      <c r="AU68" s="314"/>
      <c r="AV68" s="250" t="s">
        <v>443</v>
      </c>
      <c r="AW68" s="250" t="s">
        <v>443</v>
      </c>
      <c r="AX68" s="252" t="s">
        <v>443</v>
      </c>
      <c r="AY68" s="250" t="s">
        <v>443</v>
      </c>
      <c r="AZ68" s="250" t="s">
        <v>443</v>
      </c>
      <c r="BA68" s="251" t="s">
        <v>443</v>
      </c>
      <c r="BB68" s="314"/>
      <c r="BC68" s="250" t="s">
        <v>443</v>
      </c>
      <c r="BD68" s="250" t="s">
        <v>443</v>
      </c>
      <c r="BE68" s="250" t="s">
        <v>443</v>
      </c>
      <c r="BF68" s="250" t="s">
        <v>443</v>
      </c>
      <c r="BG68" s="250" t="s">
        <v>443</v>
      </c>
      <c r="BH68" s="251" t="s">
        <v>443</v>
      </c>
      <c r="BI68" s="314"/>
      <c r="BJ68" s="250" t="s">
        <v>443</v>
      </c>
      <c r="BK68" s="250" t="s">
        <v>443</v>
      </c>
      <c r="BL68" s="252" t="s">
        <v>443</v>
      </c>
      <c r="BM68" s="250" t="s">
        <v>443</v>
      </c>
      <c r="BN68" s="250" t="s">
        <v>443</v>
      </c>
      <c r="BO68" s="325">
        <v>19000</v>
      </c>
      <c r="BP68" s="330" t="s">
        <v>443</v>
      </c>
      <c r="BQ68" s="335"/>
      <c r="BR68" s="347" t="s">
        <v>443</v>
      </c>
      <c r="BS68" s="320" t="s">
        <v>443</v>
      </c>
      <c r="BT68" s="320" t="s">
        <v>443</v>
      </c>
      <c r="BU68" s="320" t="s">
        <v>443</v>
      </c>
      <c r="BV68" s="320" t="s">
        <v>443</v>
      </c>
      <c r="BW68" s="346">
        <v>19000</v>
      </c>
      <c r="BX68" s="353"/>
      <c r="BY68" s="347" t="s">
        <v>443</v>
      </c>
      <c r="BZ68" s="320" t="s">
        <v>443</v>
      </c>
      <c r="CA68" s="320" t="s">
        <v>443</v>
      </c>
      <c r="CB68" s="320" t="s">
        <v>443</v>
      </c>
      <c r="CC68" s="320" t="s">
        <v>443</v>
      </c>
      <c r="CD68" s="346" t="s">
        <v>443</v>
      </c>
      <c r="CE68" s="353"/>
      <c r="CF68" s="347" t="s">
        <v>443</v>
      </c>
      <c r="CG68" s="333">
        <v>19000</v>
      </c>
      <c r="CH68" s="333" t="s">
        <v>443</v>
      </c>
      <c r="CI68" s="333" t="s">
        <v>443</v>
      </c>
      <c r="CJ68" s="333" t="s">
        <v>443</v>
      </c>
      <c r="CK68" s="346" t="s">
        <v>443</v>
      </c>
      <c r="CL68" s="353"/>
      <c r="CM68" s="347" t="s">
        <v>443</v>
      </c>
      <c r="CN68" s="320" t="s">
        <v>443</v>
      </c>
      <c r="CO68" s="320" t="s">
        <v>443</v>
      </c>
      <c r="CP68" s="320" t="s">
        <v>443</v>
      </c>
      <c r="CQ68" s="320" t="s">
        <v>443</v>
      </c>
      <c r="CR68" s="346" t="s">
        <v>443</v>
      </c>
      <c r="CS68" s="353"/>
      <c r="CT68" s="330" t="s">
        <v>443</v>
      </c>
      <c r="CU68" s="248">
        <v>19000</v>
      </c>
      <c r="CV68" s="333" t="s">
        <v>443</v>
      </c>
      <c r="CW68" s="320" t="s">
        <v>443</v>
      </c>
      <c r="CX68" s="320" t="s">
        <v>443</v>
      </c>
      <c r="CY68" s="320" t="s">
        <v>443</v>
      </c>
      <c r="CZ68" s="346" t="s">
        <v>443</v>
      </c>
      <c r="DA68" s="353" t="s">
        <v>443</v>
      </c>
      <c r="DB68" s="347" t="s">
        <v>443</v>
      </c>
      <c r="DC68" s="320" t="s">
        <v>443</v>
      </c>
      <c r="DD68" s="320" t="s">
        <v>443</v>
      </c>
      <c r="DE68" s="320" t="s">
        <v>443</v>
      </c>
      <c r="DF68" s="320" t="s">
        <v>443</v>
      </c>
      <c r="DG68" s="346" t="s">
        <v>443</v>
      </c>
      <c r="DH68" s="353" t="s">
        <v>443</v>
      </c>
      <c r="DI68" s="347" t="s">
        <v>443</v>
      </c>
      <c r="DJ68" s="320" t="s">
        <v>443</v>
      </c>
      <c r="DK68" s="320" t="s">
        <v>443</v>
      </c>
      <c r="DL68" s="320">
        <v>19000</v>
      </c>
      <c r="DM68" s="320" t="s">
        <v>443</v>
      </c>
      <c r="DN68" s="320" t="s">
        <v>443</v>
      </c>
      <c r="DO68" s="358" t="s">
        <v>443</v>
      </c>
      <c r="DP68" s="347" t="s">
        <v>443</v>
      </c>
    </row>
    <row r="69" spans="1:120" s="9" customFormat="1" ht="57" hidden="1" customHeight="1" x14ac:dyDescent="0.35">
      <c r="A69" s="244"/>
      <c r="B69" s="245">
        <f t="shared" si="44"/>
        <v>33</v>
      </c>
      <c r="C69" s="254" t="s">
        <v>366</v>
      </c>
      <c r="D69" s="343"/>
      <c r="E69" s="255" t="s">
        <v>367</v>
      </c>
      <c r="F69" s="248"/>
      <c r="G69" s="262"/>
      <c r="H69" s="250" t="s">
        <v>443</v>
      </c>
      <c r="I69" s="250" t="s">
        <v>443</v>
      </c>
      <c r="J69" s="251" t="s">
        <v>443</v>
      </c>
      <c r="K69" s="314"/>
      <c r="L69" s="250" t="s">
        <v>443</v>
      </c>
      <c r="M69" s="250" t="s">
        <v>443</v>
      </c>
      <c r="N69" s="252" t="s">
        <v>443</v>
      </c>
      <c r="O69" s="250" t="s">
        <v>443</v>
      </c>
      <c r="P69" s="250" t="s">
        <v>443</v>
      </c>
      <c r="Q69" s="251" t="s">
        <v>443</v>
      </c>
      <c r="R69" s="314"/>
      <c r="S69" s="250" t="s">
        <v>443</v>
      </c>
      <c r="T69" s="250" t="s">
        <v>443</v>
      </c>
      <c r="U69" s="252" t="s">
        <v>443</v>
      </c>
      <c r="V69" s="250" t="s">
        <v>443</v>
      </c>
      <c r="W69" s="250" t="s">
        <v>443</v>
      </c>
      <c r="X69" s="251" t="s">
        <v>443</v>
      </c>
      <c r="Y69" s="314"/>
      <c r="Z69" s="250" t="s">
        <v>443</v>
      </c>
      <c r="AA69" s="250" t="s">
        <v>443</v>
      </c>
      <c r="AB69" s="252" t="s">
        <v>443</v>
      </c>
      <c r="AC69" s="250" t="s">
        <v>443</v>
      </c>
      <c r="AD69" s="250" t="s">
        <v>443</v>
      </c>
      <c r="AE69" s="250"/>
      <c r="AF69" s="265"/>
      <c r="AG69" s="260"/>
      <c r="AH69" s="251"/>
      <c r="AI69" s="252"/>
      <c r="AJ69" s="273"/>
      <c r="AK69" s="251"/>
      <c r="AL69" s="248"/>
      <c r="AM69" s="249"/>
      <c r="AN69" s="265"/>
      <c r="AO69" s="250" t="s">
        <v>443</v>
      </c>
      <c r="AP69" s="250" t="s">
        <v>443</v>
      </c>
      <c r="AQ69" s="252" t="s">
        <v>443</v>
      </c>
      <c r="AR69" s="250" t="s">
        <v>443</v>
      </c>
      <c r="AS69" s="250" t="s">
        <v>443</v>
      </c>
      <c r="AT69" s="251" t="s">
        <v>443</v>
      </c>
      <c r="AU69" s="314"/>
      <c r="AV69" s="250" t="s">
        <v>443</v>
      </c>
      <c r="AW69" s="250" t="s">
        <v>443</v>
      </c>
      <c r="AX69" s="252"/>
      <c r="AY69" s="250"/>
      <c r="AZ69" s="250" t="s">
        <v>443</v>
      </c>
      <c r="BA69" s="251" t="s">
        <v>443</v>
      </c>
      <c r="BB69" s="314"/>
      <c r="BC69" s="250" t="s">
        <v>443</v>
      </c>
      <c r="BD69" s="250" t="s">
        <v>443</v>
      </c>
      <c r="BE69" s="250" t="s">
        <v>443</v>
      </c>
      <c r="BF69" s="250" t="s">
        <v>443</v>
      </c>
      <c r="BG69" s="250"/>
      <c r="BH69" s="251" t="s">
        <v>443</v>
      </c>
      <c r="BI69" s="314"/>
      <c r="BJ69" s="250" t="s">
        <v>443</v>
      </c>
      <c r="BK69" s="250" t="s">
        <v>443</v>
      </c>
      <c r="BL69" s="252" t="s">
        <v>443</v>
      </c>
      <c r="BM69" s="250" t="s">
        <v>443</v>
      </c>
      <c r="BN69" s="250" t="s">
        <v>443</v>
      </c>
      <c r="BO69" s="325"/>
      <c r="BP69" s="330" t="s">
        <v>443</v>
      </c>
      <c r="BQ69" s="335"/>
      <c r="BR69" s="347" t="s">
        <v>443</v>
      </c>
      <c r="BS69" s="320" t="s">
        <v>443</v>
      </c>
      <c r="BT69" s="320" t="s">
        <v>443</v>
      </c>
      <c r="BU69" s="320" t="s">
        <v>443</v>
      </c>
      <c r="BV69" s="320" t="s">
        <v>443</v>
      </c>
      <c r="BW69" s="346"/>
      <c r="BX69" s="353"/>
      <c r="BY69" s="347" t="s">
        <v>443</v>
      </c>
      <c r="BZ69" s="320" t="s">
        <v>443</v>
      </c>
      <c r="CA69" s="320"/>
      <c r="CB69" s="320" t="s">
        <v>443</v>
      </c>
      <c r="CC69" s="320" t="s">
        <v>443</v>
      </c>
      <c r="CD69" s="346" t="s">
        <v>443</v>
      </c>
      <c r="CE69" s="353"/>
      <c r="CF69" s="347" t="s">
        <v>443</v>
      </c>
      <c r="CG69" s="333"/>
      <c r="CH69" s="333" t="s">
        <v>443</v>
      </c>
      <c r="CI69" s="333" t="s">
        <v>443</v>
      </c>
      <c r="CJ69" s="333" t="s">
        <v>443</v>
      </c>
      <c r="CK69" s="346" t="s">
        <v>443</v>
      </c>
      <c r="CL69" s="353"/>
      <c r="CM69" s="347" t="s">
        <v>443</v>
      </c>
      <c r="CN69" s="320" t="s">
        <v>443</v>
      </c>
      <c r="CO69" s="320" t="s">
        <v>443</v>
      </c>
      <c r="CP69" s="320" t="s">
        <v>443</v>
      </c>
      <c r="CQ69" s="320" t="s">
        <v>443</v>
      </c>
      <c r="CR69" s="346" t="s">
        <v>443</v>
      </c>
      <c r="CS69" s="353"/>
      <c r="CT69" s="330" t="s">
        <v>443</v>
      </c>
      <c r="CU69" s="248"/>
      <c r="CV69" s="333" t="s">
        <v>443</v>
      </c>
      <c r="CW69" s="320" t="s">
        <v>443</v>
      </c>
      <c r="CX69" s="320" t="s">
        <v>443</v>
      </c>
      <c r="CY69" s="320" t="s">
        <v>443</v>
      </c>
      <c r="CZ69" s="346" t="s">
        <v>443</v>
      </c>
      <c r="DA69" s="353" t="s">
        <v>443</v>
      </c>
      <c r="DB69" s="347" t="s">
        <v>443</v>
      </c>
      <c r="DC69" s="320" t="s">
        <v>443</v>
      </c>
      <c r="DD69" s="320" t="s">
        <v>443</v>
      </c>
      <c r="DE69" s="320" t="s">
        <v>443</v>
      </c>
      <c r="DF69" s="320" t="s">
        <v>443</v>
      </c>
      <c r="DG69" s="346" t="s">
        <v>443</v>
      </c>
      <c r="DH69" s="353" t="s">
        <v>443</v>
      </c>
      <c r="DI69" s="347" t="s">
        <v>443</v>
      </c>
      <c r="DJ69" s="320" t="s">
        <v>443</v>
      </c>
      <c r="DK69" s="320"/>
      <c r="DL69" s="320"/>
      <c r="DM69" s="320" t="s">
        <v>443</v>
      </c>
      <c r="DN69" s="320" t="s">
        <v>443</v>
      </c>
      <c r="DO69" s="358" t="s">
        <v>443</v>
      </c>
      <c r="DP69" s="347" t="s">
        <v>443</v>
      </c>
    </row>
    <row r="70" spans="1:120" s="9" customFormat="1" ht="57" customHeight="1" x14ac:dyDescent="0.35">
      <c r="A70" s="244"/>
      <c r="B70" s="245">
        <v>12</v>
      </c>
      <c r="C70" s="254" t="s">
        <v>368</v>
      </c>
      <c r="D70" s="343"/>
      <c r="E70" s="255" t="s">
        <v>369</v>
      </c>
      <c r="F70" s="248">
        <v>17500</v>
      </c>
      <c r="G70" s="262"/>
      <c r="H70" s="250" t="s">
        <v>443</v>
      </c>
      <c r="I70" s="250" t="s">
        <v>443</v>
      </c>
      <c r="J70" s="251" t="s">
        <v>443</v>
      </c>
      <c r="K70" s="314"/>
      <c r="L70" s="250" t="s">
        <v>443</v>
      </c>
      <c r="M70" s="250" t="s">
        <v>443</v>
      </c>
      <c r="N70" s="252" t="s">
        <v>443</v>
      </c>
      <c r="O70" s="250" t="s">
        <v>443</v>
      </c>
      <c r="P70" s="250" t="s">
        <v>443</v>
      </c>
      <c r="Q70" s="251" t="s">
        <v>443</v>
      </c>
      <c r="R70" s="314"/>
      <c r="S70" s="250" t="s">
        <v>443</v>
      </c>
      <c r="T70" s="250" t="s">
        <v>443</v>
      </c>
      <c r="U70" s="252" t="s">
        <v>443</v>
      </c>
      <c r="V70" s="250" t="s">
        <v>443</v>
      </c>
      <c r="W70" s="250" t="s">
        <v>443</v>
      </c>
      <c r="X70" s="251" t="s">
        <v>443</v>
      </c>
      <c r="Y70" s="314"/>
      <c r="Z70" s="250" t="s">
        <v>443</v>
      </c>
      <c r="AA70" s="250" t="s">
        <v>443</v>
      </c>
      <c r="AB70" s="252" t="s">
        <v>443</v>
      </c>
      <c r="AC70" s="250" t="s">
        <v>443</v>
      </c>
      <c r="AD70" s="250" t="s">
        <v>443</v>
      </c>
      <c r="AE70" s="250"/>
      <c r="AF70" s="265"/>
      <c r="AG70" s="260"/>
      <c r="AH70" s="251"/>
      <c r="AI70" s="252"/>
      <c r="AJ70" s="273"/>
      <c r="AK70" s="251"/>
      <c r="AL70" s="286">
        <v>20000</v>
      </c>
      <c r="AM70" s="249"/>
      <c r="AN70" s="265"/>
      <c r="AO70" s="250" t="s">
        <v>443</v>
      </c>
      <c r="AP70" s="250" t="s">
        <v>443</v>
      </c>
      <c r="AQ70" s="252" t="s">
        <v>443</v>
      </c>
      <c r="AR70" s="250" t="s">
        <v>443</v>
      </c>
      <c r="AS70" s="250" t="s">
        <v>443</v>
      </c>
      <c r="AT70" s="251" t="s">
        <v>443</v>
      </c>
      <c r="AU70" s="314"/>
      <c r="AV70" s="250" t="s">
        <v>443</v>
      </c>
      <c r="AW70" s="250" t="s">
        <v>443</v>
      </c>
      <c r="AX70" s="252">
        <v>20000</v>
      </c>
      <c r="AY70" s="250">
        <v>20000</v>
      </c>
      <c r="AZ70" s="250" t="s">
        <v>443</v>
      </c>
      <c r="BA70" s="251" t="s">
        <v>443</v>
      </c>
      <c r="BB70" s="314"/>
      <c r="BC70" s="250" t="s">
        <v>443</v>
      </c>
      <c r="BD70" s="250" t="s">
        <v>443</v>
      </c>
      <c r="BE70" s="250" t="s">
        <v>443</v>
      </c>
      <c r="BF70" s="250" t="s">
        <v>443</v>
      </c>
      <c r="BG70" s="250">
        <v>20000</v>
      </c>
      <c r="BH70" s="251" t="s">
        <v>443</v>
      </c>
      <c r="BI70" s="314"/>
      <c r="BJ70" s="250" t="s">
        <v>443</v>
      </c>
      <c r="BK70" s="250" t="s">
        <v>443</v>
      </c>
      <c r="BL70" s="252" t="s">
        <v>443</v>
      </c>
      <c r="BM70" s="250" t="s">
        <v>443</v>
      </c>
      <c r="BN70" s="250" t="s">
        <v>443</v>
      </c>
      <c r="BO70" s="325">
        <v>20000</v>
      </c>
      <c r="BP70" s="330" t="s">
        <v>443</v>
      </c>
      <c r="BQ70" s="335"/>
      <c r="BR70" s="347" t="s">
        <v>443</v>
      </c>
      <c r="BS70" s="320" t="s">
        <v>443</v>
      </c>
      <c r="BT70" s="320" t="s">
        <v>443</v>
      </c>
      <c r="BU70" s="320" t="s">
        <v>443</v>
      </c>
      <c r="BV70" s="320" t="s">
        <v>443</v>
      </c>
      <c r="BW70" s="346" t="s">
        <v>443</v>
      </c>
      <c r="BX70" s="353"/>
      <c r="BY70" s="347" t="s">
        <v>443</v>
      </c>
      <c r="BZ70" s="320" t="s">
        <v>443</v>
      </c>
      <c r="CA70" s="320">
        <v>20000</v>
      </c>
      <c r="CB70" s="320" t="s">
        <v>443</v>
      </c>
      <c r="CC70" s="320" t="s">
        <v>443</v>
      </c>
      <c r="CD70" s="346" t="s">
        <v>443</v>
      </c>
      <c r="CE70" s="353"/>
      <c r="CF70" s="347" t="s">
        <v>443</v>
      </c>
      <c r="CG70" s="333">
        <v>20000</v>
      </c>
      <c r="CH70" s="333" t="s">
        <v>443</v>
      </c>
      <c r="CI70" s="333" t="s">
        <v>443</v>
      </c>
      <c r="CJ70" s="333" t="s">
        <v>443</v>
      </c>
      <c r="CK70" s="346" t="s">
        <v>443</v>
      </c>
      <c r="CL70" s="353"/>
      <c r="CM70" s="347" t="s">
        <v>443</v>
      </c>
      <c r="CN70" s="320" t="s">
        <v>443</v>
      </c>
      <c r="CO70" s="320" t="s">
        <v>443</v>
      </c>
      <c r="CP70" s="320" t="s">
        <v>443</v>
      </c>
      <c r="CQ70" s="320" t="s">
        <v>443</v>
      </c>
      <c r="CR70" s="346" t="s">
        <v>443</v>
      </c>
      <c r="CS70" s="353"/>
      <c r="CT70" s="330" t="s">
        <v>443</v>
      </c>
      <c r="CU70" s="248">
        <v>20000</v>
      </c>
      <c r="CV70" s="333" t="s">
        <v>443</v>
      </c>
      <c r="CW70" s="320" t="s">
        <v>443</v>
      </c>
      <c r="CX70" s="320" t="s">
        <v>443</v>
      </c>
      <c r="CY70" s="320" t="s">
        <v>443</v>
      </c>
      <c r="CZ70" s="346" t="s">
        <v>443</v>
      </c>
      <c r="DA70" s="353" t="s">
        <v>443</v>
      </c>
      <c r="DB70" s="347" t="s">
        <v>443</v>
      </c>
      <c r="DC70" s="320" t="s">
        <v>443</v>
      </c>
      <c r="DD70" s="320" t="s">
        <v>443</v>
      </c>
      <c r="DE70" s="320" t="s">
        <v>443</v>
      </c>
      <c r="DF70" s="320" t="s">
        <v>443</v>
      </c>
      <c r="DG70" s="346" t="s">
        <v>443</v>
      </c>
      <c r="DH70" s="353" t="s">
        <v>443</v>
      </c>
      <c r="DI70" s="347" t="s">
        <v>443</v>
      </c>
      <c r="DJ70" s="320" t="s">
        <v>443</v>
      </c>
      <c r="DK70" s="320">
        <v>20000</v>
      </c>
      <c r="DL70" s="320">
        <v>20000</v>
      </c>
      <c r="DM70" s="320" t="s">
        <v>443</v>
      </c>
      <c r="DN70" s="320" t="s">
        <v>443</v>
      </c>
      <c r="DO70" s="358" t="s">
        <v>443</v>
      </c>
      <c r="DP70" s="347" t="s">
        <v>443</v>
      </c>
    </row>
    <row r="71" spans="1:120" s="9" customFormat="1" ht="57" customHeight="1" x14ac:dyDescent="0.35">
      <c r="A71" s="244"/>
      <c r="B71" s="245">
        <v>32</v>
      </c>
      <c r="C71" s="254">
        <v>150000087</v>
      </c>
      <c r="D71" s="343"/>
      <c r="E71" s="255" t="s">
        <v>374</v>
      </c>
      <c r="F71" s="248">
        <v>17500</v>
      </c>
      <c r="G71" s="262"/>
      <c r="H71" s="250" t="s">
        <v>443</v>
      </c>
      <c r="I71" s="250" t="s">
        <v>443</v>
      </c>
      <c r="J71" s="251" t="s">
        <v>443</v>
      </c>
      <c r="K71" s="314"/>
      <c r="L71" s="250" t="s">
        <v>443</v>
      </c>
      <c r="M71" s="250" t="s">
        <v>443</v>
      </c>
      <c r="N71" s="252" t="s">
        <v>443</v>
      </c>
      <c r="O71" s="250" t="s">
        <v>443</v>
      </c>
      <c r="P71" s="250" t="s">
        <v>443</v>
      </c>
      <c r="Q71" s="251" t="s">
        <v>443</v>
      </c>
      <c r="R71" s="314"/>
      <c r="S71" s="250" t="s">
        <v>443</v>
      </c>
      <c r="T71" s="250" t="s">
        <v>443</v>
      </c>
      <c r="U71" s="252" t="s">
        <v>443</v>
      </c>
      <c r="V71" s="250" t="s">
        <v>443</v>
      </c>
      <c r="W71" s="250" t="s">
        <v>443</v>
      </c>
      <c r="X71" s="251" t="s">
        <v>443</v>
      </c>
      <c r="Y71" s="314"/>
      <c r="Z71" s="250" t="s">
        <v>443</v>
      </c>
      <c r="AA71" s="250" t="s">
        <v>443</v>
      </c>
      <c r="AB71" s="252" t="s">
        <v>443</v>
      </c>
      <c r="AC71" s="250" t="s">
        <v>443</v>
      </c>
      <c r="AD71" s="250" t="s">
        <v>443</v>
      </c>
      <c r="AE71" s="250"/>
      <c r="AF71" s="265"/>
      <c r="AG71" s="260"/>
      <c r="AH71" s="251"/>
      <c r="AI71" s="252"/>
      <c r="AJ71" s="273"/>
      <c r="AK71" s="251"/>
      <c r="AL71" s="248">
        <v>17500</v>
      </c>
      <c r="AM71" s="249"/>
      <c r="AN71" s="265"/>
      <c r="AO71" s="250" t="s">
        <v>443</v>
      </c>
      <c r="AP71" s="250" t="s">
        <v>443</v>
      </c>
      <c r="AQ71" s="252" t="s">
        <v>443</v>
      </c>
      <c r="AR71" s="250" t="s">
        <v>443</v>
      </c>
      <c r="AS71" s="250" t="s">
        <v>443</v>
      </c>
      <c r="AT71" s="251" t="s">
        <v>443</v>
      </c>
      <c r="AU71" s="314"/>
      <c r="AV71" s="250" t="s">
        <v>443</v>
      </c>
      <c r="AW71" s="250" t="s">
        <v>443</v>
      </c>
      <c r="AX71" s="252"/>
      <c r="AY71" s="250"/>
      <c r="AZ71" s="250" t="s">
        <v>443</v>
      </c>
      <c r="BA71" s="251" t="s">
        <v>443</v>
      </c>
      <c r="BB71" s="314"/>
      <c r="BC71" s="250" t="s">
        <v>443</v>
      </c>
      <c r="BD71" s="250" t="s">
        <v>443</v>
      </c>
      <c r="BE71" s="250" t="s">
        <v>443</v>
      </c>
      <c r="BF71" s="250" t="s">
        <v>443</v>
      </c>
      <c r="BG71" s="250"/>
      <c r="BH71" s="251" t="s">
        <v>443</v>
      </c>
      <c r="BI71" s="314"/>
      <c r="BJ71" s="250" t="s">
        <v>443</v>
      </c>
      <c r="BK71" s="250"/>
      <c r="BL71" s="252"/>
      <c r="BM71" s="250" t="s">
        <v>443</v>
      </c>
      <c r="BN71" s="250" t="s">
        <v>443</v>
      </c>
      <c r="BO71" s="325">
        <v>17500</v>
      </c>
      <c r="BP71" s="330" t="s">
        <v>443</v>
      </c>
      <c r="BQ71" s="335"/>
      <c r="BR71" s="347" t="s">
        <v>443</v>
      </c>
      <c r="BS71" s="320" t="s">
        <v>443</v>
      </c>
      <c r="BT71" s="320" t="s">
        <v>443</v>
      </c>
      <c r="BU71" s="320" t="s">
        <v>443</v>
      </c>
      <c r="BV71" s="320" t="s">
        <v>443</v>
      </c>
      <c r="BW71" s="346" t="s">
        <v>443</v>
      </c>
      <c r="BX71" s="353"/>
      <c r="BY71" s="347" t="s">
        <v>443</v>
      </c>
      <c r="BZ71" s="320" t="s">
        <v>443</v>
      </c>
      <c r="CA71" s="320"/>
      <c r="CB71" s="320" t="s">
        <v>443</v>
      </c>
      <c r="CC71" s="320" t="s">
        <v>443</v>
      </c>
      <c r="CD71" s="346" t="s">
        <v>443</v>
      </c>
      <c r="CE71" s="353"/>
      <c r="CF71" s="347" t="s">
        <v>443</v>
      </c>
      <c r="CG71" s="333"/>
      <c r="CH71" s="333" t="s">
        <v>443</v>
      </c>
      <c r="CI71" s="333" t="s">
        <v>443</v>
      </c>
      <c r="CJ71" s="333" t="s">
        <v>443</v>
      </c>
      <c r="CK71" s="346" t="s">
        <v>443</v>
      </c>
      <c r="CL71" s="353"/>
      <c r="CM71" s="347" t="s">
        <v>443</v>
      </c>
      <c r="CN71" s="320" t="s">
        <v>443</v>
      </c>
      <c r="CO71" s="320" t="s">
        <v>443</v>
      </c>
      <c r="CP71" s="320" t="s">
        <v>443</v>
      </c>
      <c r="CQ71" s="320" t="s">
        <v>443</v>
      </c>
      <c r="CR71" s="346" t="s">
        <v>443</v>
      </c>
      <c r="CS71" s="353"/>
      <c r="CT71" s="330" t="s">
        <v>443</v>
      </c>
      <c r="CU71" s="248">
        <v>17500</v>
      </c>
      <c r="CV71" s="333" t="s">
        <v>443</v>
      </c>
      <c r="CW71" s="320" t="s">
        <v>443</v>
      </c>
      <c r="CX71" s="320" t="s">
        <v>443</v>
      </c>
      <c r="CY71" s="320" t="s">
        <v>443</v>
      </c>
      <c r="CZ71" s="346" t="s">
        <v>443</v>
      </c>
      <c r="DA71" s="353" t="s">
        <v>443</v>
      </c>
      <c r="DB71" s="347" t="s">
        <v>443</v>
      </c>
      <c r="DC71" s="320" t="s">
        <v>443</v>
      </c>
      <c r="DD71" s="320" t="s">
        <v>443</v>
      </c>
      <c r="DE71" s="320" t="s">
        <v>443</v>
      </c>
      <c r="DF71" s="320" t="s">
        <v>443</v>
      </c>
      <c r="DG71" s="346" t="s">
        <v>443</v>
      </c>
      <c r="DH71" s="353" t="s">
        <v>443</v>
      </c>
      <c r="DI71" s="347" t="s">
        <v>443</v>
      </c>
      <c r="DJ71" s="320" t="s">
        <v>443</v>
      </c>
      <c r="DK71" s="320" t="s">
        <v>443</v>
      </c>
      <c r="DL71" s="320" t="s">
        <v>443</v>
      </c>
      <c r="DM71" s="320" t="s">
        <v>443</v>
      </c>
      <c r="DN71" s="320" t="s">
        <v>443</v>
      </c>
      <c r="DO71" s="358" t="s">
        <v>443</v>
      </c>
      <c r="DP71" s="347" t="s">
        <v>443</v>
      </c>
    </row>
    <row r="72" spans="1:120" s="9" customFormat="1" ht="57" customHeight="1" x14ac:dyDescent="0.35">
      <c r="A72" s="244"/>
      <c r="B72" s="245">
        <v>33</v>
      </c>
      <c r="C72" s="254" t="s">
        <v>318</v>
      </c>
      <c r="D72" s="343"/>
      <c r="E72" s="255" t="s">
        <v>144</v>
      </c>
      <c r="F72" s="248">
        <v>16000</v>
      </c>
      <c r="G72" s="262"/>
      <c r="H72" s="250" t="s">
        <v>443</v>
      </c>
      <c r="I72" s="250" t="s">
        <v>443</v>
      </c>
      <c r="J72" s="251" t="s">
        <v>443</v>
      </c>
      <c r="K72" s="314"/>
      <c r="L72" s="250" t="s">
        <v>443</v>
      </c>
      <c r="M72" s="250" t="s">
        <v>443</v>
      </c>
      <c r="N72" s="252" t="s">
        <v>443</v>
      </c>
      <c r="O72" s="250" t="s">
        <v>443</v>
      </c>
      <c r="P72" s="250" t="s">
        <v>443</v>
      </c>
      <c r="Q72" s="251" t="s">
        <v>443</v>
      </c>
      <c r="R72" s="314"/>
      <c r="S72" s="250" t="s">
        <v>443</v>
      </c>
      <c r="T72" s="250" t="s">
        <v>443</v>
      </c>
      <c r="U72" s="252" t="s">
        <v>443</v>
      </c>
      <c r="V72" s="250" t="s">
        <v>443</v>
      </c>
      <c r="W72" s="250" t="s">
        <v>443</v>
      </c>
      <c r="X72" s="251" t="s">
        <v>443</v>
      </c>
      <c r="Y72" s="314"/>
      <c r="Z72" s="250" t="s">
        <v>443</v>
      </c>
      <c r="AA72" s="250" t="s">
        <v>443</v>
      </c>
      <c r="AB72" s="252" t="s">
        <v>443</v>
      </c>
      <c r="AC72" s="250" t="s">
        <v>443</v>
      </c>
      <c r="AD72" s="250" t="s">
        <v>443</v>
      </c>
      <c r="AE72" s="250"/>
      <c r="AF72" s="265"/>
      <c r="AG72" s="260"/>
      <c r="AH72" s="251"/>
      <c r="AI72" s="252"/>
      <c r="AJ72" s="273"/>
      <c r="AK72" s="251"/>
      <c r="AL72" s="248">
        <v>16000</v>
      </c>
      <c r="AM72" s="249"/>
      <c r="AN72" s="265"/>
      <c r="AO72" s="250" t="s">
        <v>443</v>
      </c>
      <c r="AP72" s="250" t="s">
        <v>443</v>
      </c>
      <c r="AQ72" s="252" t="s">
        <v>443</v>
      </c>
      <c r="AR72" s="250" t="s">
        <v>443</v>
      </c>
      <c r="AS72" s="250" t="s">
        <v>443</v>
      </c>
      <c r="AT72" s="251" t="s">
        <v>443</v>
      </c>
      <c r="AU72" s="314"/>
      <c r="AV72" s="250" t="s">
        <v>443</v>
      </c>
      <c r="AW72" s="250" t="s">
        <v>443</v>
      </c>
      <c r="AX72" s="252"/>
      <c r="AY72" s="250"/>
      <c r="AZ72" s="250" t="s">
        <v>443</v>
      </c>
      <c r="BA72" s="251" t="s">
        <v>443</v>
      </c>
      <c r="BB72" s="314"/>
      <c r="BC72" s="250" t="s">
        <v>443</v>
      </c>
      <c r="BD72" s="250" t="s">
        <v>443</v>
      </c>
      <c r="BE72" s="250" t="s">
        <v>443</v>
      </c>
      <c r="BF72" s="250" t="s">
        <v>443</v>
      </c>
      <c r="BG72" s="250"/>
      <c r="BH72" s="251" t="s">
        <v>443</v>
      </c>
      <c r="BI72" s="314"/>
      <c r="BJ72" s="250" t="s">
        <v>443</v>
      </c>
      <c r="BK72" s="250"/>
      <c r="BL72" s="252"/>
      <c r="BM72" s="250" t="s">
        <v>443</v>
      </c>
      <c r="BN72" s="250" t="s">
        <v>443</v>
      </c>
      <c r="BO72" s="325">
        <v>16000</v>
      </c>
      <c r="BP72" s="330" t="s">
        <v>443</v>
      </c>
      <c r="BQ72" s="335"/>
      <c r="BR72" s="347" t="s">
        <v>443</v>
      </c>
      <c r="BS72" s="320" t="s">
        <v>443</v>
      </c>
      <c r="BT72" s="320" t="s">
        <v>443</v>
      </c>
      <c r="BU72" s="320" t="s">
        <v>443</v>
      </c>
      <c r="BV72" s="320" t="s">
        <v>443</v>
      </c>
      <c r="BW72" s="346" t="s">
        <v>443</v>
      </c>
      <c r="BX72" s="353"/>
      <c r="BY72" s="347" t="s">
        <v>443</v>
      </c>
      <c r="BZ72" s="320" t="s">
        <v>443</v>
      </c>
      <c r="CA72" s="320"/>
      <c r="CB72" s="320" t="s">
        <v>443</v>
      </c>
      <c r="CC72" s="320" t="s">
        <v>443</v>
      </c>
      <c r="CD72" s="346" t="s">
        <v>443</v>
      </c>
      <c r="CE72" s="353"/>
      <c r="CF72" s="347" t="s">
        <v>443</v>
      </c>
      <c r="CG72" s="333"/>
      <c r="CH72" s="333" t="s">
        <v>443</v>
      </c>
      <c r="CI72" s="333" t="s">
        <v>443</v>
      </c>
      <c r="CJ72" s="333" t="s">
        <v>443</v>
      </c>
      <c r="CK72" s="346" t="s">
        <v>443</v>
      </c>
      <c r="CL72" s="353"/>
      <c r="CM72" s="347" t="s">
        <v>443</v>
      </c>
      <c r="CN72" s="320" t="s">
        <v>443</v>
      </c>
      <c r="CO72" s="320" t="s">
        <v>443</v>
      </c>
      <c r="CP72" s="320" t="s">
        <v>443</v>
      </c>
      <c r="CQ72" s="320" t="s">
        <v>443</v>
      </c>
      <c r="CR72" s="346" t="s">
        <v>443</v>
      </c>
      <c r="CS72" s="353"/>
      <c r="CT72" s="330" t="s">
        <v>443</v>
      </c>
      <c r="CU72" s="248">
        <v>16000</v>
      </c>
      <c r="CV72" s="333" t="s">
        <v>443</v>
      </c>
      <c r="CW72" s="320" t="s">
        <v>443</v>
      </c>
      <c r="CX72" s="320" t="s">
        <v>443</v>
      </c>
      <c r="CY72" s="320" t="s">
        <v>443</v>
      </c>
      <c r="CZ72" s="346" t="s">
        <v>443</v>
      </c>
      <c r="DA72" s="353" t="s">
        <v>443</v>
      </c>
      <c r="DB72" s="347" t="s">
        <v>443</v>
      </c>
      <c r="DC72" s="320" t="s">
        <v>443</v>
      </c>
      <c r="DD72" s="320" t="s">
        <v>443</v>
      </c>
      <c r="DE72" s="320" t="s">
        <v>443</v>
      </c>
      <c r="DF72" s="320" t="s">
        <v>443</v>
      </c>
      <c r="DG72" s="346" t="s">
        <v>443</v>
      </c>
      <c r="DH72" s="353" t="s">
        <v>443</v>
      </c>
      <c r="DI72" s="347" t="s">
        <v>443</v>
      </c>
      <c r="DJ72" s="320" t="s">
        <v>443</v>
      </c>
      <c r="DK72" s="320" t="s">
        <v>443</v>
      </c>
      <c r="DL72" s="320" t="s">
        <v>443</v>
      </c>
      <c r="DM72" s="320" t="s">
        <v>443</v>
      </c>
      <c r="DN72" s="320" t="s">
        <v>443</v>
      </c>
      <c r="DO72" s="358" t="s">
        <v>443</v>
      </c>
      <c r="DP72" s="347" t="s">
        <v>443</v>
      </c>
    </row>
    <row r="73" spans="1:120" s="9" customFormat="1" ht="57" customHeight="1" x14ac:dyDescent="0.35">
      <c r="A73" s="244"/>
      <c r="B73" s="245">
        <v>34</v>
      </c>
      <c r="C73" s="254" t="s">
        <v>370</v>
      </c>
      <c r="D73" s="343"/>
      <c r="E73" s="255" t="s">
        <v>371</v>
      </c>
      <c r="F73" s="248">
        <v>18250</v>
      </c>
      <c r="G73" s="262"/>
      <c r="H73" s="250" t="s">
        <v>443</v>
      </c>
      <c r="I73" s="250" t="s">
        <v>443</v>
      </c>
      <c r="J73" s="251" t="s">
        <v>443</v>
      </c>
      <c r="K73" s="314"/>
      <c r="L73" s="250" t="s">
        <v>443</v>
      </c>
      <c r="M73" s="250" t="s">
        <v>443</v>
      </c>
      <c r="N73" s="252" t="s">
        <v>443</v>
      </c>
      <c r="O73" s="250" t="s">
        <v>443</v>
      </c>
      <c r="P73" s="250" t="s">
        <v>443</v>
      </c>
      <c r="Q73" s="251" t="s">
        <v>443</v>
      </c>
      <c r="R73" s="314"/>
      <c r="S73" s="250" t="s">
        <v>443</v>
      </c>
      <c r="T73" s="250" t="s">
        <v>443</v>
      </c>
      <c r="U73" s="252" t="s">
        <v>443</v>
      </c>
      <c r="V73" s="250" t="s">
        <v>443</v>
      </c>
      <c r="W73" s="250" t="s">
        <v>443</v>
      </c>
      <c r="X73" s="251" t="s">
        <v>443</v>
      </c>
      <c r="Y73" s="314"/>
      <c r="Z73" s="250" t="s">
        <v>443</v>
      </c>
      <c r="AA73" s="250" t="s">
        <v>443</v>
      </c>
      <c r="AB73" s="252" t="s">
        <v>443</v>
      </c>
      <c r="AC73" s="250" t="s">
        <v>443</v>
      </c>
      <c r="AD73" s="250" t="s">
        <v>443</v>
      </c>
      <c r="AE73" s="250"/>
      <c r="AF73" s="265"/>
      <c r="AG73" s="260"/>
      <c r="AH73" s="251"/>
      <c r="AI73" s="252"/>
      <c r="AJ73" s="273"/>
      <c r="AK73" s="251"/>
      <c r="AL73" s="248">
        <v>18250</v>
      </c>
      <c r="AM73" s="249"/>
      <c r="AN73" s="265"/>
      <c r="AO73" s="250" t="s">
        <v>443</v>
      </c>
      <c r="AP73" s="250" t="s">
        <v>443</v>
      </c>
      <c r="AQ73" s="252" t="s">
        <v>443</v>
      </c>
      <c r="AR73" s="250" t="s">
        <v>443</v>
      </c>
      <c r="AS73" s="250" t="s">
        <v>443</v>
      </c>
      <c r="AT73" s="251" t="s">
        <v>443</v>
      </c>
      <c r="AU73" s="314"/>
      <c r="AV73" s="250" t="s">
        <v>443</v>
      </c>
      <c r="AW73" s="250" t="s">
        <v>443</v>
      </c>
      <c r="AX73" s="252"/>
      <c r="AY73" s="250"/>
      <c r="AZ73" s="250" t="s">
        <v>443</v>
      </c>
      <c r="BA73" s="251" t="s">
        <v>443</v>
      </c>
      <c r="BB73" s="314"/>
      <c r="BC73" s="250" t="s">
        <v>443</v>
      </c>
      <c r="BD73" s="250" t="s">
        <v>443</v>
      </c>
      <c r="BE73" s="250" t="s">
        <v>443</v>
      </c>
      <c r="BF73" s="250" t="s">
        <v>443</v>
      </c>
      <c r="BG73" s="250"/>
      <c r="BH73" s="251" t="s">
        <v>443</v>
      </c>
      <c r="BI73" s="314"/>
      <c r="BJ73" s="250" t="s">
        <v>443</v>
      </c>
      <c r="BK73" s="250"/>
      <c r="BL73" s="252"/>
      <c r="BM73" s="250" t="s">
        <v>443</v>
      </c>
      <c r="BN73" s="250" t="s">
        <v>443</v>
      </c>
      <c r="BO73" s="325">
        <v>18250</v>
      </c>
      <c r="BP73" s="330" t="s">
        <v>443</v>
      </c>
      <c r="BQ73" s="335"/>
      <c r="BR73" s="347" t="s">
        <v>443</v>
      </c>
      <c r="BS73" s="320" t="s">
        <v>443</v>
      </c>
      <c r="BT73" s="320" t="s">
        <v>443</v>
      </c>
      <c r="BU73" s="320" t="s">
        <v>443</v>
      </c>
      <c r="BV73" s="320" t="s">
        <v>443</v>
      </c>
      <c r="BW73" s="346" t="s">
        <v>443</v>
      </c>
      <c r="BX73" s="353"/>
      <c r="BY73" s="347" t="s">
        <v>443</v>
      </c>
      <c r="BZ73" s="320" t="s">
        <v>443</v>
      </c>
      <c r="CA73" s="320"/>
      <c r="CB73" s="320" t="s">
        <v>443</v>
      </c>
      <c r="CC73" s="320" t="s">
        <v>443</v>
      </c>
      <c r="CD73" s="346" t="s">
        <v>443</v>
      </c>
      <c r="CE73" s="353"/>
      <c r="CF73" s="347" t="s">
        <v>443</v>
      </c>
      <c r="CG73" s="333"/>
      <c r="CH73" s="333" t="s">
        <v>443</v>
      </c>
      <c r="CI73" s="333" t="s">
        <v>443</v>
      </c>
      <c r="CJ73" s="333" t="s">
        <v>443</v>
      </c>
      <c r="CK73" s="346" t="s">
        <v>443</v>
      </c>
      <c r="CL73" s="353"/>
      <c r="CM73" s="347" t="s">
        <v>443</v>
      </c>
      <c r="CN73" s="320" t="s">
        <v>443</v>
      </c>
      <c r="CO73" s="320" t="s">
        <v>443</v>
      </c>
      <c r="CP73" s="320" t="s">
        <v>443</v>
      </c>
      <c r="CQ73" s="320">
        <v>18250</v>
      </c>
      <c r="CR73" s="346" t="s">
        <v>443</v>
      </c>
      <c r="CS73" s="353"/>
      <c r="CT73" s="330" t="s">
        <v>443</v>
      </c>
      <c r="CU73" s="248">
        <v>18250</v>
      </c>
      <c r="CV73" s="333" t="s">
        <v>443</v>
      </c>
      <c r="CW73" s="320" t="s">
        <v>443</v>
      </c>
      <c r="CX73" s="320" t="s">
        <v>443</v>
      </c>
      <c r="CY73" s="320" t="s">
        <v>443</v>
      </c>
      <c r="CZ73" s="346" t="s">
        <v>443</v>
      </c>
      <c r="DA73" s="353" t="s">
        <v>443</v>
      </c>
      <c r="DB73" s="347" t="s">
        <v>443</v>
      </c>
      <c r="DC73" s="320" t="s">
        <v>443</v>
      </c>
      <c r="DD73" s="320" t="s">
        <v>443</v>
      </c>
      <c r="DE73" s="320" t="s">
        <v>443</v>
      </c>
      <c r="DF73" s="320" t="s">
        <v>443</v>
      </c>
      <c r="DG73" s="346" t="s">
        <v>443</v>
      </c>
      <c r="DH73" s="353" t="s">
        <v>443</v>
      </c>
      <c r="DI73" s="347" t="s">
        <v>443</v>
      </c>
      <c r="DJ73" s="320" t="s">
        <v>443</v>
      </c>
      <c r="DK73" s="320" t="s">
        <v>443</v>
      </c>
      <c r="DL73" s="320" t="s">
        <v>443</v>
      </c>
      <c r="DM73" s="320" t="s">
        <v>443</v>
      </c>
      <c r="DN73" s="320" t="s">
        <v>443</v>
      </c>
      <c r="DO73" s="358" t="s">
        <v>443</v>
      </c>
      <c r="DP73" s="347" t="s">
        <v>443</v>
      </c>
    </row>
    <row r="74" spans="1:120" s="9" customFormat="1" ht="57" customHeight="1" x14ac:dyDescent="0.35">
      <c r="A74" s="244"/>
      <c r="B74" s="245">
        <v>35</v>
      </c>
      <c r="C74" s="254" t="s">
        <v>400</v>
      </c>
      <c r="D74" s="343"/>
      <c r="E74" s="255" t="s">
        <v>399</v>
      </c>
      <c r="F74" s="248">
        <v>20000</v>
      </c>
      <c r="G74" s="262"/>
      <c r="H74" s="250" t="s">
        <v>443</v>
      </c>
      <c r="I74" s="250" t="s">
        <v>443</v>
      </c>
      <c r="J74" s="251" t="s">
        <v>443</v>
      </c>
      <c r="K74" s="314"/>
      <c r="L74" s="250" t="s">
        <v>443</v>
      </c>
      <c r="M74" s="250" t="s">
        <v>443</v>
      </c>
      <c r="N74" s="252" t="s">
        <v>443</v>
      </c>
      <c r="O74" s="250" t="s">
        <v>443</v>
      </c>
      <c r="P74" s="250" t="s">
        <v>443</v>
      </c>
      <c r="Q74" s="251" t="s">
        <v>443</v>
      </c>
      <c r="R74" s="314"/>
      <c r="S74" s="250" t="s">
        <v>443</v>
      </c>
      <c r="T74" s="250" t="s">
        <v>443</v>
      </c>
      <c r="U74" s="252" t="s">
        <v>443</v>
      </c>
      <c r="V74" s="250" t="s">
        <v>443</v>
      </c>
      <c r="W74" s="250" t="s">
        <v>443</v>
      </c>
      <c r="X74" s="251" t="s">
        <v>443</v>
      </c>
      <c r="Y74" s="314"/>
      <c r="Z74" s="250" t="s">
        <v>443</v>
      </c>
      <c r="AA74" s="250" t="s">
        <v>443</v>
      </c>
      <c r="AB74" s="252" t="s">
        <v>443</v>
      </c>
      <c r="AC74" s="250" t="s">
        <v>443</v>
      </c>
      <c r="AD74" s="250" t="s">
        <v>443</v>
      </c>
      <c r="AE74" s="250"/>
      <c r="AF74" s="265"/>
      <c r="AG74" s="260"/>
      <c r="AH74" s="251"/>
      <c r="AI74" s="252"/>
      <c r="AJ74" s="273"/>
      <c r="AK74" s="251"/>
      <c r="AL74" s="248">
        <v>20000</v>
      </c>
      <c r="AM74" s="249"/>
      <c r="AN74" s="265"/>
      <c r="AO74" s="250" t="s">
        <v>443</v>
      </c>
      <c r="AP74" s="250" t="s">
        <v>443</v>
      </c>
      <c r="AQ74" s="252" t="s">
        <v>443</v>
      </c>
      <c r="AR74" s="250" t="s">
        <v>443</v>
      </c>
      <c r="AS74" s="250" t="s">
        <v>443</v>
      </c>
      <c r="AT74" s="251" t="s">
        <v>443</v>
      </c>
      <c r="AU74" s="314"/>
      <c r="AV74" s="250" t="s">
        <v>443</v>
      </c>
      <c r="AW74" s="250" t="s">
        <v>443</v>
      </c>
      <c r="AX74" s="252"/>
      <c r="AY74" s="250"/>
      <c r="AZ74" s="250" t="s">
        <v>443</v>
      </c>
      <c r="BA74" s="251" t="s">
        <v>443</v>
      </c>
      <c r="BB74" s="314"/>
      <c r="BC74" s="250" t="s">
        <v>443</v>
      </c>
      <c r="BD74" s="250" t="s">
        <v>443</v>
      </c>
      <c r="BE74" s="250" t="s">
        <v>443</v>
      </c>
      <c r="BF74" s="250" t="s">
        <v>443</v>
      </c>
      <c r="BG74" s="250"/>
      <c r="BH74" s="251" t="s">
        <v>443</v>
      </c>
      <c r="BI74" s="314"/>
      <c r="BJ74" s="250" t="s">
        <v>443</v>
      </c>
      <c r="BK74" s="250"/>
      <c r="BL74" s="252"/>
      <c r="BM74" s="250" t="s">
        <v>443</v>
      </c>
      <c r="BN74" s="250" t="s">
        <v>443</v>
      </c>
      <c r="BO74" s="325">
        <v>20000</v>
      </c>
      <c r="BP74" s="330" t="s">
        <v>443</v>
      </c>
      <c r="BQ74" s="335"/>
      <c r="BR74" s="347" t="s">
        <v>443</v>
      </c>
      <c r="BS74" s="320" t="s">
        <v>443</v>
      </c>
      <c r="BT74" s="320" t="s">
        <v>443</v>
      </c>
      <c r="BU74" s="320" t="s">
        <v>443</v>
      </c>
      <c r="BV74" s="320" t="s">
        <v>443</v>
      </c>
      <c r="BW74" s="346" t="s">
        <v>443</v>
      </c>
      <c r="BX74" s="353"/>
      <c r="BY74" s="347" t="s">
        <v>443</v>
      </c>
      <c r="BZ74" s="320" t="s">
        <v>443</v>
      </c>
      <c r="CA74" s="320"/>
      <c r="CB74" s="320" t="s">
        <v>443</v>
      </c>
      <c r="CC74" s="320" t="s">
        <v>443</v>
      </c>
      <c r="CD74" s="346" t="s">
        <v>443</v>
      </c>
      <c r="CE74" s="353"/>
      <c r="CF74" s="347" t="s">
        <v>443</v>
      </c>
      <c r="CG74" s="333"/>
      <c r="CH74" s="333" t="s">
        <v>443</v>
      </c>
      <c r="CI74" s="333" t="s">
        <v>443</v>
      </c>
      <c r="CJ74" s="333" t="s">
        <v>443</v>
      </c>
      <c r="CK74" s="346" t="s">
        <v>443</v>
      </c>
      <c r="CL74" s="353"/>
      <c r="CM74" s="347" t="s">
        <v>443</v>
      </c>
      <c r="CN74" s="320" t="s">
        <v>443</v>
      </c>
      <c r="CO74" s="320" t="s">
        <v>443</v>
      </c>
      <c r="CP74" s="320" t="s">
        <v>443</v>
      </c>
      <c r="CQ74" s="320" t="s">
        <v>443</v>
      </c>
      <c r="CR74" s="346" t="s">
        <v>443</v>
      </c>
      <c r="CS74" s="353"/>
      <c r="CT74" s="330" t="s">
        <v>443</v>
      </c>
      <c r="CU74" s="248">
        <v>20000</v>
      </c>
      <c r="CV74" s="333" t="s">
        <v>443</v>
      </c>
      <c r="CW74" s="320" t="s">
        <v>443</v>
      </c>
      <c r="CX74" s="320" t="s">
        <v>443</v>
      </c>
      <c r="CY74" s="320" t="s">
        <v>443</v>
      </c>
      <c r="CZ74" s="346" t="s">
        <v>443</v>
      </c>
      <c r="DA74" s="353" t="s">
        <v>443</v>
      </c>
      <c r="DB74" s="347" t="s">
        <v>443</v>
      </c>
      <c r="DC74" s="320" t="s">
        <v>443</v>
      </c>
      <c r="DD74" s="320" t="s">
        <v>443</v>
      </c>
      <c r="DE74" s="320" t="s">
        <v>443</v>
      </c>
      <c r="DF74" s="320" t="s">
        <v>443</v>
      </c>
      <c r="DG74" s="346" t="s">
        <v>443</v>
      </c>
      <c r="DH74" s="353" t="s">
        <v>443</v>
      </c>
      <c r="DI74" s="347" t="s">
        <v>443</v>
      </c>
      <c r="DJ74" s="320" t="s">
        <v>443</v>
      </c>
      <c r="DK74" s="320" t="s">
        <v>443</v>
      </c>
      <c r="DL74" s="320" t="s">
        <v>443</v>
      </c>
      <c r="DM74" s="320" t="s">
        <v>443</v>
      </c>
      <c r="DN74" s="320" t="s">
        <v>443</v>
      </c>
      <c r="DO74" s="358" t="s">
        <v>443</v>
      </c>
      <c r="DP74" s="347" t="s">
        <v>443</v>
      </c>
    </row>
    <row r="75" spans="1:120" s="9" customFormat="1" ht="57" customHeight="1" x14ac:dyDescent="0.35">
      <c r="A75" s="244"/>
      <c r="B75" s="245">
        <v>13</v>
      </c>
      <c r="C75" s="254" t="s">
        <v>396</v>
      </c>
      <c r="D75" s="343"/>
      <c r="E75" s="255" t="s">
        <v>397</v>
      </c>
      <c r="F75" s="248">
        <v>20000</v>
      </c>
      <c r="G75" s="262"/>
      <c r="H75" s="250" t="s">
        <v>443</v>
      </c>
      <c r="I75" s="250" t="s">
        <v>443</v>
      </c>
      <c r="J75" s="251" t="s">
        <v>443</v>
      </c>
      <c r="K75" s="314"/>
      <c r="L75" s="250" t="s">
        <v>443</v>
      </c>
      <c r="M75" s="250" t="s">
        <v>443</v>
      </c>
      <c r="N75" s="252" t="s">
        <v>443</v>
      </c>
      <c r="O75" s="250" t="s">
        <v>443</v>
      </c>
      <c r="P75" s="250" t="s">
        <v>443</v>
      </c>
      <c r="Q75" s="251" t="s">
        <v>443</v>
      </c>
      <c r="R75" s="314"/>
      <c r="S75" s="250" t="s">
        <v>443</v>
      </c>
      <c r="T75" s="250" t="s">
        <v>443</v>
      </c>
      <c r="U75" s="252" t="s">
        <v>443</v>
      </c>
      <c r="V75" s="250" t="s">
        <v>443</v>
      </c>
      <c r="W75" s="250" t="s">
        <v>443</v>
      </c>
      <c r="X75" s="251" t="s">
        <v>443</v>
      </c>
      <c r="Y75" s="314"/>
      <c r="Z75" s="250" t="s">
        <v>443</v>
      </c>
      <c r="AA75" s="250" t="s">
        <v>443</v>
      </c>
      <c r="AB75" s="252" t="s">
        <v>443</v>
      </c>
      <c r="AC75" s="250" t="s">
        <v>443</v>
      </c>
      <c r="AD75" s="250">
        <v>20000</v>
      </c>
      <c r="AE75" s="250"/>
      <c r="AF75" s="265"/>
      <c r="AG75" s="260"/>
      <c r="AH75" s="251"/>
      <c r="AI75" s="252"/>
      <c r="AJ75" s="273"/>
      <c r="AK75" s="251"/>
      <c r="AL75" s="248">
        <v>20000</v>
      </c>
      <c r="AM75" s="249"/>
      <c r="AN75" s="265"/>
      <c r="AO75" s="250" t="s">
        <v>443</v>
      </c>
      <c r="AP75" s="250" t="s">
        <v>443</v>
      </c>
      <c r="AQ75" s="252" t="s">
        <v>443</v>
      </c>
      <c r="AR75" s="250" t="s">
        <v>443</v>
      </c>
      <c r="AS75" s="250" t="s">
        <v>443</v>
      </c>
      <c r="AT75" s="251" t="s">
        <v>443</v>
      </c>
      <c r="AU75" s="314"/>
      <c r="AV75" s="250" t="s">
        <v>443</v>
      </c>
      <c r="AW75" s="250" t="s">
        <v>443</v>
      </c>
      <c r="AX75" s="252" t="s">
        <v>443</v>
      </c>
      <c r="AY75" s="250" t="s">
        <v>443</v>
      </c>
      <c r="AZ75" s="250" t="s">
        <v>443</v>
      </c>
      <c r="BA75" s="251" t="s">
        <v>443</v>
      </c>
      <c r="BB75" s="314"/>
      <c r="BC75" s="250" t="s">
        <v>443</v>
      </c>
      <c r="BD75" s="250" t="s">
        <v>443</v>
      </c>
      <c r="BE75" s="250" t="s">
        <v>443</v>
      </c>
      <c r="BF75" s="250" t="s">
        <v>443</v>
      </c>
      <c r="BG75" s="250" t="s">
        <v>443</v>
      </c>
      <c r="BH75" s="251" t="s">
        <v>443</v>
      </c>
      <c r="BI75" s="314"/>
      <c r="BJ75" s="250" t="s">
        <v>443</v>
      </c>
      <c r="BK75" s="250">
        <v>20000</v>
      </c>
      <c r="BL75" s="252">
        <v>20000</v>
      </c>
      <c r="BM75" s="250" t="s">
        <v>443</v>
      </c>
      <c r="BN75" s="250" t="s">
        <v>443</v>
      </c>
      <c r="BO75" s="325">
        <v>20000</v>
      </c>
      <c r="BP75" s="330" t="s">
        <v>443</v>
      </c>
      <c r="BQ75" s="335"/>
      <c r="BR75" s="347" t="s">
        <v>443</v>
      </c>
      <c r="BS75" s="320" t="s">
        <v>443</v>
      </c>
      <c r="BT75" s="320" t="s">
        <v>443</v>
      </c>
      <c r="BU75" s="320" t="s">
        <v>443</v>
      </c>
      <c r="BV75" s="320" t="s">
        <v>443</v>
      </c>
      <c r="BW75" s="346" t="s">
        <v>443</v>
      </c>
      <c r="BX75" s="353"/>
      <c r="BY75" s="347" t="s">
        <v>443</v>
      </c>
      <c r="BZ75" s="320" t="s">
        <v>443</v>
      </c>
      <c r="CA75" s="320" t="s">
        <v>443</v>
      </c>
      <c r="CB75" s="320" t="s">
        <v>443</v>
      </c>
      <c r="CC75" s="320" t="s">
        <v>443</v>
      </c>
      <c r="CD75" s="346" t="s">
        <v>443</v>
      </c>
      <c r="CE75" s="353"/>
      <c r="CF75" s="347" t="s">
        <v>443</v>
      </c>
      <c r="CG75" s="333" t="s">
        <v>443</v>
      </c>
      <c r="CH75" s="333" t="s">
        <v>443</v>
      </c>
      <c r="CI75" s="333" t="s">
        <v>443</v>
      </c>
      <c r="CJ75" s="333" t="s">
        <v>443</v>
      </c>
      <c r="CK75" s="346" t="s">
        <v>443</v>
      </c>
      <c r="CL75" s="353"/>
      <c r="CM75" s="347" t="s">
        <v>443</v>
      </c>
      <c r="CN75" s="320" t="s">
        <v>443</v>
      </c>
      <c r="CO75" s="320" t="s">
        <v>443</v>
      </c>
      <c r="CP75" s="320" t="s">
        <v>443</v>
      </c>
      <c r="CQ75" s="320" t="s">
        <v>443</v>
      </c>
      <c r="CR75" s="346" t="s">
        <v>443</v>
      </c>
      <c r="CS75" s="353"/>
      <c r="CT75" s="330" t="s">
        <v>443</v>
      </c>
      <c r="CU75" s="248">
        <v>20000</v>
      </c>
      <c r="CV75" s="333" t="s">
        <v>443</v>
      </c>
      <c r="CW75" s="320" t="s">
        <v>443</v>
      </c>
      <c r="CX75" s="320" t="s">
        <v>443</v>
      </c>
      <c r="CY75" s="320" t="s">
        <v>443</v>
      </c>
      <c r="CZ75" s="346" t="s">
        <v>443</v>
      </c>
      <c r="DA75" s="353" t="s">
        <v>443</v>
      </c>
      <c r="DB75" s="347" t="s">
        <v>443</v>
      </c>
      <c r="DC75" s="320" t="s">
        <v>443</v>
      </c>
      <c r="DD75" s="320" t="s">
        <v>443</v>
      </c>
      <c r="DE75" s="320" t="s">
        <v>443</v>
      </c>
      <c r="DF75" s="320" t="s">
        <v>443</v>
      </c>
      <c r="DG75" s="346" t="s">
        <v>443</v>
      </c>
      <c r="DH75" s="353" t="s">
        <v>443</v>
      </c>
      <c r="DI75" s="347" t="s">
        <v>443</v>
      </c>
      <c r="DJ75" s="320" t="s">
        <v>443</v>
      </c>
      <c r="DK75" s="320" t="s">
        <v>443</v>
      </c>
      <c r="DL75" s="320" t="s">
        <v>443</v>
      </c>
      <c r="DM75" s="320" t="s">
        <v>443</v>
      </c>
      <c r="DN75" s="320" t="s">
        <v>443</v>
      </c>
      <c r="DO75" s="358" t="s">
        <v>443</v>
      </c>
      <c r="DP75" s="347" t="s">
        <v>443</v>
      </c>
    </row>
    <row r="76" spans="1:120" ht="26.5" customHeight="1" x14ac:dyDescent="0.35">
      <c r="A76" s="228" t="s">
        <v>150</v>
      </c>
      <c r="B76" s="229" t="s">
        <v>431</v>
      </c>
      <c r="C76" s="230"/>
      <c r="D76" s="231"/>
      <c r="E76" s="232"/>
      <c r="F76" s="233"/>
      <c r="G76" s="234"/>
      <c r="H76" s="235"/>
      <c r="I76" s="235"/>
      <c r="J76" s="232"/>
      <c r="K76" s="269"/>
      <c r="L76" s="235"/>
      <c r="M76" s="235"/>
      <c r="N76" s="269"/>
      <c r="O76" s="235"/>
      <c r="P76" s="235"/>
      <c r="Q76" s="232"/>
      <c r="R76" s="269"/>
      <c r="S76" s="258"/>
      <c r="T76" s="235"/>
      <c r="U76" s="269"/>
      <c r="V76" s="235"/>
      <c r="W76" s="235"/>
      <c r="X76" s="232"/>
      <c r="Y76" s="269"/>
      <c r="Z76" s="258"/>
      <c r="AA76" s="235"/>
      <c r="AB76" s="269"/>
      <c r="AC76" s="235"/>
      <c r="AD76" s="235"/>
      <c r="AE76" s="235"/>
      <c r="AF76" s="235"/>
      <c r="AG76" s="258"/>
      <c r="AH76" s="232"/>
      <c r="AI76" s="269"/>
      <c r="AJ76" s="271"/>
      <c r="AK76" s="232"/>
      <c r="AL76" s="233"/>
      <c r="AM76" s="234"/>
      <c r="AN76" s="235"/>
      <c r="AO76" s="235"/>
      <c r="AP76" s="235"/>
      <c r="AQ76" s="269"/>
      <c r="AR76" s="235"/>
      <c r="AS76" s="235"/>
      <c r="AT76" s="232"/>
      <c r="AU76" s="315"/>
      <c r="AV76" s="235"/>
      <c r="AW76" s="235"/>
      <c r="AX76" s="269"/>
      <c r="AY76" s="227"/>
      <c r="AZ76" s="235"/>
      <c r="BA76" s="232"/>
      <c r="BB76" s="315"/>
      <c r="BC76" s="235"/>
      <c r="BD76" s="235"/>
      <c r="BE76" s="269"/>
      <c r="BF76" s="235"/>
      <c r="BG76" s="235"/>
      <c r="BH76" s="232"/>
      <c r="BI76" s="315"/>
      <c r="BJ76" s="235"/>
      <c r="BK76" s="235"/>
      <c r="BL76" s="269"/>
      <c r="BM76" s="235"/>
      <c r="BN76" s="235"/>
      <c r="BO76" s="323"/>
      <c r="BP76" s="328"/>
      <c r="BQ76" s="334"/>
      <c r="BR76" s="234"/>
      <c r="BS76" s="235"/>
      <c r="BT76" s="235"/>
      <c r="BU76" s="235"/>
      <c r="BV76" s="235"/>
      <c r="BW76" s="258"/>
      <c r="BX76" s="352"/>
      <c r="BY76" s="234"/>
      <c r="BZ76" s="235"/>
      <c r="CA76" s="235"/>
      <c r="CB76" s="235"/>
      <c r="CC76" s="235"/>
      <c r="CD76" s="258"/>
      <c r="CE76" s="352"/>
      <c r="CF76" s="234"/>
      <c r="CG76" s="269"/>
      <c r="CH76" s="269"/>
      <c r="CI76" s="269"/>
      <c r="CJ76" s="269"/>
      <c r="CK76" s="258"/>
      <c r="CL76" s="352"/>
      <c r="CM76" s="234"/>
      <c r="CN76" s="235"/>
      <c r="CO76" s="235"/>
      <c r="CP76" s="235"/>
      <c r="CQ76" s="235"/>
      <c r="CR76" s="258"/>
      <c r="CS76" s="352"/>
      <c r="CT76" s="328"/>
      <c r="CU76" s="233"/>
      <c r="CV76" s="269"/>
      <c r="CW76" s="235"/>
      <c r="CX76" s="235"/>
      <c r="CY76" s="235"/>
      <c r="CZ76" s="258"/>
      <c r="DA76" s="352"/>
      <c r="DB76" s="234"/>
      <c r="DC76" s="235"/>
      <c r="DD76" s="235"/>
      <c r="DE76" s="235"/>
      <c r="DF76" s="235"/>
      <c r="DG76" s="258"/>
      <c r="DH76" s="352"/>
      <c r="DI76" s="234"/>
      <c r="DJ76" s="235"/>
      <c r="DK76" s="235"/>
      <c r="DL76" s="235"/>
      <c r="DM76" s="235"/>
      <c r="DN76" s="235"/>
      <c r="DO76" s="357"/>
      <c r="DP76" s="234"/>
    </row>
    <row r="77" spans="1:120" s="9" customFormat="1" ht="57" customHeight="1" x14ac:dyDescent="0.35">
      <c r="A77" s="244"/>
      <c r="B77" s="245">
        <v>1</v>
      </c>
      <c r="C77" s="254">
        <v>150000010</v>
      </c>
      <c r="D77" s="343" t="s">
        <v>13</v>
      </c>
      <c r="E77" s="261" t="s">
        <v>14</v>
      </c>
      <c r="F77" s="345">
        <v>6742.424242424242</v>
      </c>
      <c r="G77" s="262"/>
      <c r="H77" s="320">
        <f>4450/0.66</f>
        <v>6742.424242424242</v>
      </c>
      <c r="I77" s="320">
        <f>4450/0.66</f>
        <v>6742.424242424242</v>
      </c>
      <c r="J77" s="336">
        <f>4450/0.66</f>
        <v>6742.424242424242</v>
      </c>
      <c r="K77" s="314"/>
      <c r="L77" s="320">
        <f t="shared" ref="L77:Q77" si="45">4450/0.66</f>
        <v>6742.424242424242</v>
      </c>
      <c r="M77" s="320">
        <f t="shared" si="45"/>
        <v>6742.424242424242</v>
      </c>
      <c r="N77" s="333">
        <f t="shared" si="45"/>
        <v>6742.424242424242</v>
      </c>
      <c r="O77" s="320">
        <f t="shared" si="45"/>
        <v>6742.424242424242</v>
      </c>
      <c r="P77" s="320">
        <f t="shared" si="45"/>
        <v>6742.424242424242</v>
      </c>
      <c r="Q77" s="336">
        <f t="shared" si="45"/>
        <v>6742.424242424242</v>
      </c>
      <c r="R77" s="314"/>
      <c r="S77" s="320">
        <f>4450/0.66</f>
        <v>6742.424242424242</v>
      </c>
      <c r="T77" s="320">
        <f>4450/0.66</f>
        <v>6742.424242424242</v>
      </c>
      <c r="U77" s="333">
        <v>6742.424242424242</v>
      </c>
      <c r="V77" s="320">
        <v>6742.424242424242</v>
      </c>
      <c r="W77" s="320">
        <v>6742.424242424242</v>
      </c>
      <c r="X77" s="336">
        <v>6742.424242424242</v>
      </c>
      <c r="Y77" s="314"/>
      <c r="Z77" s="320">
        <v>6742.424242424242</v>
      </c>
      <c r="AA77" s="320">
        <v>6742.424242424242</v>
      </c>
      <c r="AB77" s="333">
        <v>6742.424242424242</v>
      </c>
      <c r="AC77" s="320">
        <v>6742.424242424242</v>
      </c>
      <c r="AD77" s="320" t="s">
        <v>443</v>
      </c>
      <c r="AE77" s="320"/>
      <c r="AF77" s="265"/>
      <c r="AG77" s="346"/>
      <c r="AH77" s="336"/>
      <c r="AI77" s="333"/>
      <c r="AJ77" s="337"/>
      <c r="AK77" s="336"/>
      <c r="AL77" s="345">
        <v>6742.424242424242</v>
      </c>
      <c r="AM77" s="347"/>
      <c r="AN77" s="265"/>
      <c r="AO77" s="320">
        <v>6742.424242424242</v>
      </c>
      <c r="AP77" s="320">
        <v>6742.424242424242</v>
      </c>
      <c r="AQ77" s="333">
        <v>6742.424242424242</v>
      </c>
      <c r="AR77" s="320">
        <v>6742.424242424242</v>
      </c>
      <c r="AS77" s="320">
        <v>6742.424242424242</v>
      </c>
      <c r="AT77" s="336">
        <v>6742.424242424242</v>
      </c>
      <c r="AU77" s="314"/>
      <c r="AV77" s="320">
        <v>6742.424242424242</v>
      </c>
      <c r="AW77" s="320">
        <v>6742.424242424242</v>
      </c>
      <c r="AX77" s="333">
        <v>6742.424242424242</v>
      </c>
      <c r="AY77" s="320">
        <v>6742.424242424242</v>
      </c>
      <c r="AZ77" s="320">
        <v>6742.424242424242</v>
      </c>
      <c r="BA77" s="336">
        <v>6742.424242424242</v>
      </c>
      <c r="BB77" s="314"/>
      <c r="BC77" s="320" t="s">
        <v>443</v>
      </c>
      <c r="BD77" s="320">
        <v>6742.424242424242</v>
      </c>
      <c r="BE77" s="320">
        <v>6742.424242424242</v>
      </c>
      <c r="BF77" s="320">
        <v>6742.424242424242</v>
      </c>
      <c r="BG77" s="320">
        <v>6742.424242424242</v>
      </c>
      <c r="BH77" s="336">
        <v>6742.424242424242</v>
      </c>
      <c r="BI77" s="314"/>
      <c r="BJ77" s="320" t="s">
        <v>443</v>
      </c>
      <c r="BK77" s="320">
        <v>6742.424242424242</v>
      </c>
      <c r="BL77" s="333">
        <v>6742.424242424242</v>
      </c>
      <c r="BM77" s="320">
        <v>6742.424242424242</v>
      </c>
      <c r="BN77" s="320">
        <v>6742.424242424242</v>
      </c>
      <c r="BO77" s="348">
        <v>6742.424242424242</v>
      </c>
      <c r="BP77" s="330">
        <v>6742.424242424242</v>
      </c>
      <c r="BQ77" s="335"/>
      <c r="BR77" s="347">
        <v>6742.424242424242</v>
      </c>
      <c r="BS77" s="320">
        <v>6742.424242424242</v>
      </c>
      <c r="BT77" s="320">
        <v>6742.424242424242</v>
      </c>
      <c r="BU77" s="320">
        <v>6742.424242424242</v>
      </c>
      <c r="BV77" s="320">
        <v>6742.424242424242</v>
      </c>
      <c r="BW77" s="346">
        <v>6742.424242424242</v>
      </c>
      <c r="BX77" s="353"/>
      <c r="BY77" s="347" t="s">
        <v>443</v>
      </c>
      <c r="BZ77" s="320">
        <v>6742.424242424242</v>
      </c>
      <c r="CA77" s="320">
        <v>6742.424242424242</v>
      </c>
      <c r="CB77" s="320" t="s">
        <v>443</v>
      </c>
      <c r="CC77" s="320" t="s">
        <v>443</v>
      </c>
      <c r="CD77" s="346">
        <v>6742.424242424242</v>
      </c>
      <c r="CE77" s="353"/>
      <c r="CF77" s="347" t="s">
        <v>443</v>
      </c>
      <c r="CG77" s="333">
        <v>6742.424242424242</v>
      </c>
      <c r="CH77" s="333" t="s">
        <v>443</v>
      </c>
      <c r="CI77" s="333">
        <v>6742.424242424242</v>
      </c>
      <c r="CJ77" s="333">
        <v>6742.424242424242</v>
      </c>
      <c r="CK77" s="346">
        <v>6742.424242424242</v>
      </c>
      <c r="CL77" s="353"/>
      <c r="CM77" s="347" t="s">
        <v>443</v>
      </c>
      <c r="CN77" s="320">
        <v>6742.424242424242</v>
      </c>
      <c r="CO77" s="320">
        <v>6742.424242424242</v>
      </c>
      <c r="CP77" s="320">
        <v>6742.424242424242</v>
      </c>
      <c r="CQ77" s="320" t="s">
        <v>443</v>
      </c>
      <c r="CR77" s="346">
        <v>6742.424242424242</v>
      </c>
      <c r="CS77" s="353"/>
      <c r="CT77" s="330" t="s">
        <v>443</v>
      </c>
      <c r="CU77" s="345">
        <v>6742.424242424242</v>
      </c>
      <c r="CV77" s="333" t="s">
        <v>443</v>
      </c>
      <c r="CW77" s="320">
        <v>6742.424242424242</v>
      </c>
      <c r="CX77" s="320">
        <v>6742.424242424242</v>
      </c>
      <c r="CY77" s="320">
        <v>6742.424242424242</v>
      </c>
      <c r="CZ77" s="346">
        <v>6742.424242424242</v>
      </c>
      <c r="DA77" s="353" t="s">
        <v>443</v>
      </c>
      <c r="DB77" s="347" t="s">
        <v>443</v>
      </c>
      <c r="DC77" s="320" t="s">
        <v>443</v>
      </c>
      <c r="DD77" s="320">
        <v>6742.424242424242</v>
      </c>
      <c r="DE77" s="320">
        <v>6742.424242424242</v>
      </c>
      <c r="DF77" s="320">
        <v>6742.424242424242</v>
      </c>
      <c r="DG77" s="346">
        <v>6742.424242424242</v>
      </c>
      <c r="DH77" s="353" t="s">
        <v>443</v>
      </c>
      <c r="DI77" s="347" t="s">
        <v>443</v>
      </c>
      <c r="DJ77" s="320">
        <v>6742.424242424242</v>
      </c>
      <c r="DK77" s="320">
        <v>6742.424242424242</v>
      </c>
      <c r="DL77" s="320">
        <v>6742.424242424242</v>
      </c>
      <c r="DM77" s="320" t="s">
        <v>443</v>
      </c>
      <c r="DN77" s="320">
        <v>6742.424242424242</v>
      </c>
      <c r="DO77" s="358" t="s">
        <v>443</v>
      </c>
      <c r="DP77" s="347" t="s">
        <v>443</v>
      </c>
    </row>
    <row r="78" spans="1:120" ht="26.5" customHeight="1" x14ac:dyDescent="0.35">
      <c r="A78" s="228"/>
      <c r="B78" s="229" t="s">
        <v>441</v>
      </c>
      <c r="C78" s="230"/>
      <c r="D78" s="231"/>
      <c r="E78" s="232"/>
      <c r="F78" s="233"/>
      <c r="G78" s="234"/>
      <c r="H78" s="235"/>
      <c r="I78" s="235"/>
      <c r="J78" s="232"/>
      <c r="K78" s="269"/>
      <c r="L78" s="235"/>
      <c r="M78" s="235"/>
      <c r="N78" s="269"/>
      <c r="O78" s="235"/>
      <c r="P78" s="235"/>
      <c r="Q78" s="232"/>
      <c r="R78" s="269"/>
      <c r="S78" s="258"/>
      <c r="T78" s="235"/>
      <c r="U78" s="269"/>
      <c r="V78" s="235"/>
      <c r="W78" s="235"/>
      <c r="X78" s="232"/>
      <c r="Y78" s="269"/>
      <c r="Z78" s="258"/>
      <c r="AA78" s="235"/>
      <c r="AB78" s="269"/>
      <c r="AC78" s="235"/>
      <c r="AD78" s="235"/>
      <c r="AE78" s="235"/>
      <c r="AF78" s="235"/>
      <c r="AG78" s="258"/>
      <c r="AH78" s="232"/>
      <c r="AI78" s="269"/>
      <c r="AJ78" s="271"/>
      <c r="AK78" s="232"/>
      <c r="AL78" s="233"/>
      <c r="AM78" s="234"/>
      <c r="AN78" s="235"/>
      <c r="AO78" s="235"/>
      <c r="AP78" s="235"/>
      <c r="AQ78" s="269"/>
      <c r="AR78" s="235"/>
      <c r="AS78" s="235"/>
      <c r="AT78" s="232"/>
      <c r="AU78" s="315"/>
      <c r="AV78" s="235"/>
      <c r="AW78" s="235"/>
      <c r="AX78" s="269"/>
      <c r="AY78" s="227"/>
      <c r="AZ78" s="235"/>
      <c r="BA78" s="232"/>
      <c r="BB78" s="315"/>
      <c r="BC78" s="235"/>
      <c r="BD78" s="235"/>
      <c r="BE78" s="269"/>
      <c r="BF78" s="235"/>
      <c r="BG78" s="235"/>
      <c r="BH78" s="232"/>
      <c r="BI78" s="315"/>
      <c r="BJ78" s="235"/>
      <c r="BK78" s="235"/>
      <c r="BL78" s="269"/>
      <c r="BM78" s="235"/>
      <c r="BN78" s="235"/>
      <c r="BO78" s="323"/>
      <c r="BP78" s="328"/>
      <c r="BQ78" s="334"/>
      <c r="BR78" s="234"/>
      <c r="BS78" s="235"/>
      <c r="BT78" s="235"/>
      <c r="BU78" s="235"/>
      <c r="BV78" s="235"/>
      <c r="BW78" s="258"/>
      <c r="BX78" s="352"/>
      <c r="BY78" s="234"/>
      <c r="BZ78" s="235"/>
      <c r="CA78" s="235"/>
      <c r="CB78" s="235"/>
      <c r="CC78" s="235"/>
      <c r="CD78" s="258"/>
      <c r="CE78" s="352"/>
      <c r="CF78" s="234"/>
      <c r="CG78" s="269"/>
      <c r="CH78" s="269"/>
      <c r="CI78" s="269"/>
      <c r="CJ78" s="269"/>
      <c r="CK78" s="258"/>
      <c r="CL78" s="352"/>
      <c r="CM78" s="234"/>
      <c r="CN78" s="235"/>
      <c r="CO78" s="235"/>
      <c r="CP78" s="235"/>
      <c r="CQ78" s="235"/>
      <c r="CR78" s="258"/>
      <c r="CS78" s="352"/>
      <c r="CT78" s="328"/>
      <c r="CU78" s="233"/>
      <c r="CV78" s="269"/>
      <c r="CW78" s="235"/>
      <c r="CX78" s="235"/>
      <c r="CY78" s="235"/>
      <c r="CZ78" s="258"/>
      <c r="DA78" s="352"/>
      <c r="DB78" s="234"/>
      <c r="DC78" s="235"/>
      <c r="DD78" s="235"/>
      <c r="DE78" s="235"/>
      <c r="DF78" s="235"/>
      <c r="DG78" s="258"/>
      <c r="DH78" s="352"/>
      <c r="DI78" s="234"/>
      <c r="DJ78" s="235"/>
      <c r="DK78" s="235"/>
      <c r="DL78" s="235"/>
      <c r="DM78" s="235"/>
      <c r="DN78" s="235"/>
      <c r="DO78" s="357"/>
      <c r="DP78" s="234"/>
    </row>
    <row r="79" spans="1:120" s="9" customFormat="1" ht="57" hidden="1" customHeight="1" x14ac:dyDescent="0.35">
      <c r="A79" s="244">
        <f t="shared" ref="A79" si="46">A78+1</f>
        <v>1</v>
      </c>
      <c r="B79" s="245">
        <f>ROW()-ROW($B$78)</f>
        <v>1</v>
      </c>
      <c r="C79" s="254" t="s">
        <v>121</v>
      </c>
      <c r="D79" s="343"/>
      <c r="E79" s="255" t="s">
        <v>122</v>
      </c>
      <c r="F79" s="248"/>
      <c r="G79" s="262"/>
      <c r="H79" s="250" t="s">
        <v>443</v>
      </c>
      <c r="I79" s="250" t="s">
        <v>443</v>
      </c>
      <c r="J79" s="251" t="s">
        <v>443</v>
      </c>
      <c r="K79" s="252" t="s">
        <v>443</v>
      </c>
      <c r="L79" s="250" t="s">
        <v>443</v>
      </c>
      <c r="M79" s="250" t="s">
        <v>443</v>
      </c>
      <c r="N79" s="252" t="s">
        <v>443</v>
      </c>
      <c r="O79" s="250" t="s">
        <v>443</v>
      </c>
      <c r="P79" s="250" t="s">
        <v>443</v>
      </c>
      <c r="Q79" s="251" t="s">
        <v>443</v>
      </c>
      <c r="R79" s="252" t="s">
        <v>443</v>
      </c>
      <c r="S79" s="250" t="s">
        <v>443</v>
      </c>
      <c r="T79" s="250" t="s">
        <v>443</v>
      </c>
      <c r="U79" s="252" t="s">
        <v>443</v>
      </c>
      <c r="V79" s="250" t="s">
        <v>443</v>
      </c>
      <c r="W79" s="250" t="s">
        <v>443</v>
      </c>
      <c r="X79" s="251" t="s">
        <v>443</v>
      </c>
      <c r="Y79" s="252" t="s">
        <v>443</v>
      </c>
      <c r="Z79" s="250" t="s">
        <v>443</v>
      </c>
      <c r="AA79" s="250"/>
      <c r="AB79" s="252"/>
      <c r="AC79" s="250"/>
      <c r="AD79" s="250"/>
      <c r="AE79" s="250"/>
      <c r="AF79" s="250" t="s">
        <v>443</v>
      </c>
      <c r="AG79" s="260"/>
      <c r="AH79" s="251"/>
      <c r="AI79" s="252"/>
      <c r="AJ79" s="273"/>
      <c r="AK79" s="251"/>
      <c r="AL79" s="248"/>
      <c r="AM79" s="249"/>
      <c r="AN79" s="250" t="s">
        <v>443</v>
      </c>
      <c r="AO79" s="250"/>
      <c r="AP79" s="250"/>
      <c r="AQ79" s="252"/>
      <c r="AR79" s="250"/>
      <c r="AS79" s="250"/>
      <c r="AT79" s="251"/>
      <c r="AU79" s="314"/>
      <c r="AV79" s="250"/>
      <c r="AW79" s="250"/>
      <c r="AX79" s="252"/>
      <c r="AY79" s="250"/>
      <c r="AZ79" s="250"/>
      <c r="BA79" s="251"/>
      <c r="BB79" s="314"/>
      <c r="BC79" s="250"/>
      <c r="BD79" s="250"/>
      <c r="BE79" s="252"/>
      <c r="BF79" s="250"/>
      <c r="BG79" s="250"/>
      <c r="BH79" s="251"/>
      <c r="BI79" s="314"/>
      <c r="BJ79" s="250"/>
      <c r="BK79" s="250"/>
      <c r="BL79" s="252"/>
      <c r="BM79" s="250"/>
      <c r="BN79" s="250"/>
      <c r="BO79" s="325"/>
      <c r="BP79" s="330"/>
      <c r="BQ79" s="335"/>
      <c r="BR79" s="347"/>
      <c r="BS79" s="320"/>
      <c r="BT79" s="320"/>
      <c r="BU79" s="320"/>
      <c r="BV79" s="320"/>
      <c r="BW79" s="346"/>
      <c r="BX79" s="353"/>
      <c r="BY79" s="347"/>
      <c r="BZ79" s="320"/>
      <c r="CA79" s="320"/>
      <c r="CB79" s="320"/>
      <c r="CC79" s="320"/>
      <c r="CD79" s="346"/>
      <c r="CE79" s="353"/>
      <c r="CF79" s="347"/>
      <c r="CG79" s="333"/>
      <c r="CH79" s="333"/>
      <c r="CI79" s="333"/>
      <c r="CJ79" s="333"/>
      <c r="CK79" s="346"/>
      <c r="CL79" s="353"/>
      <c r="CM79" s="347"/>
      <c r="CN79" s="320"/>
      <c r="CO79" s="320"/>
      <c r="CP79" s="320"/>
      <c r="CQ79" s="320"/>
      <c r="CR79" s="346"/>
      <c r="CS79" s="353"/>
      <c r="CT79" s="330"/>
      <c r="CU79" s="248"/>
      <c r="CV79" s="333"/>
      <c r="CW79" s="320"/>
      <c r="CX79" s="320"/>
      <c r="CY79" s="320"/>
      <c r="CZ79" s="346"/>
      <c r="DA79" s="353"/>
      <c r="DB79" s="347"/>
      <c r="DC79" s="320"/>
      <c r="DD79" s="320"/>
      <c r="DE79" s="320"/>
      <c r="DF79" s="320"/>
      <c r="DG79" s="346"/>
      <c r="DH79" s="353"/>
      <c r="DI79" s="347"/>
      <c r="DJ79" s="320"/>
      <c r="DK79" s="320"/>
      <c r="DL79" s="320"/>
      <c r="DM79" s="320"/>
      <c r="DN79" s="320"/>
      <c r="DO79" s="358"/>
      <c r="DP79" s="347"/>
    </row>
    <row r="80" spans="1:120" s="9" customFormat="1" ht="57" hidden="1" customHeight="1" x14ac:dyDescent="0.35">
      <c r="A80" s="244"/>
      <c r="B80" s="245">
        <f t="shared" ref="B80:B94" si="47">ROW()-ROW($B$78)</f>
        <v>2</v>
      </c>
      <c r="C80" s="254" t="s">
        <v>125</v>
      </c>
      <c r="D80" s="343"/>
      <c r="E80" s="261" t="s">
        <v>126</v>
      </c>
      <c r="F80" s="248"/>
      <c r="G80" s="262"/>
      <c r="H80" s="250" t="s">
        <v>443</v>
      </c>
      <c r="I80" s="250" t="s">
        <v>443</v>
      </c>
      <c r="J80" s="251" t="s">
        <v>443</v>
      </c>
      <c r="K80" s="252" t="s">
        <v>443</v>
      </c>
      <c r="L80" s="250" t="s">
        <v>443</v>
      </c>
      <c r="M80" s="250" t="s">
        <v>443</v>
      </c>
      <c r="N80" s="252" t="s">
        <v>443</v>
      </c>
      <c r="O80" s="250" t="s">
        <v>443</v>
      </c>
      <c r="P80" s="250" t="s">
        <v>443</v>
      </c>
      <c r="Q80" s="251" t="s">
        <v>443</v>
      </c>
      <c r="R80" s="252" t="s">
        <v>443</v>
      </c>
      <c r="S80" s="250" t="s">
        <v>443</v>
      </c>
      <c r="T80" s="250" t="s">
        <v>443</v>
      </c>
      <c r="U80" s="252" t="s">
        <v>443</v>
      </c>
      <c r="V80" s="250" t="s">
        <v>443</v>
      </c>
      <c r="W80" s="250" t="s">
        <v>443</v>
      </c>
      <c r="X80" s="251" t="s">
        <v>443</v>
      </c>
      <c r="Y80" s="252" t="s">
        <v>443</v>
      </c>
      <c r="Z80" s="250" t="s">
        <v>443</v>
      </c>
      <c r="AA80" s="250"/>
      <c r="AB80" s="252"/>
      <c r="AC80" s="250"/>
      <c r="AD80" s="250"/>
      <c r="AE80" s="250"/>
      <c r="AF80" s="250" t="s">
        <v>443</v>
      </c>
      <c r="AG80" s="260"/>
      <c r="AH80" s="251"/>
      <c r="AI80" s="252"/>
      <c r="AJ80" s="273"/>
      <c r="AK80" s="251"/>
      <c r="AL80" s="248"/>
      <c r="AM80" s="249"/>
      <c r="AN80" s="250" t="s">
        <v>443</v>
      </c>
      <c r="AO80" s="250"/>
      <c r="AP80" s="250"/>
      <c r="AQ80" s="252"/>
      <c r="AR80" s="250"/>
      <c r="AS80" s="250"/>
      <c r="AT80" s="251"/>
      <c r="AU80" s="314"/>
      <c r="AV80" s="250"/>
      <c r="AW80" s="250"/>
      <c r="AX80" s="252"/>
      <c r="AY80" s="250"/>
      <c r="AZ80" s="250"/>
      <c r="BA80" s="251"/>
      <c r="BB80" s="314"/>
      <c r="BC80" s="250"/>
      <c r="BD80" s="250"/>
      <c r="BE80" s="252"/>
      <c r="BF80" s="250"/>
      <c r="BG80" s="250"/>
      <c r="BH80" s="251"/>
      <c r="BI80" s="314"/>
      <c r="BJ80" s="250"/>
      <c r="BK80" s="250"/>
      <c r="BL80" s="252"/>
      <c r="BM80" s="250"/>
      <c r="BN80" s="250"/>
      <c r="BO80" s="325"/>
      <c r="BP80" s="330"/>
      <c r="BQ80" s="335"/>
      <c r="BR80" s="347"/>
      <c r="BS80" s="320"/>
      <c r="BT80" s="320"/>
      <c r="BU80" s="320"/>
      <c r="BV80" s="320"/>
      <c r="BW80" s="346"/>
      <c r="BX80" s="353"/>
      <c r="BY80" s="347"/>
      <c r="BZ80" s="320"/>
      <c r="CA80" s="320"/>
      <c r="CB80" s="320"/>
      <c r="CC80" s="320"/>
      <c r="CD80" s="346"/>
      <c r="CE80" s="353"/>
      <c r="CF80" s="347"/>
      <c r="CG80" s="333"/>
      <c r="CH80" s="333"/>
      <c r="CI80" s="333"/>
      <c r="CJ80" s="333"/>
      <c r="CK80" s="346"/>
      <c r="CL80" s="353"/>
      <c r="CM80" s="347"/>
      <c r="CN80" s="320"/>
      <c r="CO80" s="320"/>
      <c r="CP80" s="320"/>
      <c r="CQ80" s="320"/>
      <c r="CR80" s="346"/>
      <c r="CS80" s="353"/>
      <c r="CT80" s="330"/>
      <c r="CU80" s="248"/>
      <c r="CV80" s="333"/>
      <c r="CW80" s="320"/>
      <c r="CX80" s="320"/>
      <c r="CY80" s="320"/>
      <c r="CZ80" s="346"/>
      <c r="DA80" s="353"/>
      <c r="DB80" s="347"/>
      <c r="DC80" s="320"/>
      <c r="DD80" s="320"/>
      <c r="DE80" s="320"/>
      <c r="DF80" s="320"/>
      <c r="DG80" s="346"/>
      <c r="DH80" s="353"/>
      <c r="DI80" s="347"/>
      <c r="DJ80" s="320"/>
      <c r="DK80" s="320"/>
      <c r="DL80" s="320"/>
      <c r="DM80" s="320"/>
      <c r="DN80" s="320"/>
      <c r="DO80" s="358"/>
      <c r="DP80" s="347"/>
    </row>
    <row r="81" spans="1:120" s="9" customFormat="1" ht="57" hidden="1" customHeight="1" x14ac:dyDescent="0.35">
      <c r="A81" s="244"/>
      <c r="B81" s="245">
        <f t="shared" si="47"/>
        <v>3</v>
      </c>
      <c r="C81" s="254" t="s">
        <v>123</v>
      </c>
      <c r="D81" s="343"/>
      <c r="E81" s="261" t="s">
        <v>124</v>
      </c>
      <c r="F81" s="248"/>
      <c r="G81" s="262"/>
      <c r="H81" s="250" t="s">
        <v>443</v>
      </c>
      <c r="I81" s="250" t="s">
        <v>443</v>
      </c>
      <c r="J81" s="251" t="s">
        <v>443</v>
      </c>
      <c r="K81" s="252" t="s">
        <v>443</v>
      </c>
      <c r="L81" s="250" t="s">
        <v>443</v>
      </c>
      <c r="M81" s="250" t="s">
        <v>443</v>
      </c>
      <c r="N81" s="252" t="s">
        <v>443</v>
      </c>
      <c r="O81" s="250" t="s">
        <v>443</v>
      </c>
      <c r="P81" s="250" t="s">
        <v>443</v>
      </c>
      <c r="Q81" s="251" t="s">
        <v>443</v>
      </c>
      <c r="R81" s="252" t="s">
        <v>443</v>
      </c>
      <c r="S81" s="250" t="s">
        <v>443</v>
      </c>
      <c r="T81" s="250" t="s">
        <v>443</v>
      </c>
      <c r="U81" s="252" t="s">
        <v>443</v>
      </c>
      <c r="V81" s="250" t="s">
        <v>443</v>
      </c>
      <c r="W81" s="250" t="s">
        <v>443</v>
      </c>
      <c r="X81" s="251" t="s">
        <v>443</v>
      </c>
      <c r="Y81" s="252" t="s">
        <v>443</v>
      </c>
      <c r="Z81" s="250" t="s">
        <v>443</v>
      </c>
      <c r="AA81" s="250"/>
      <c r="AB81" s="252"/>
      <c r="AC81" s="250"/>
      <c r="AD81" s="250"/>
      <c r="AE81" s="250"/>
      <c r="AF81" s="250" t="s">
        <v>443</v>
      </c>
      <c r="AG81" s="260"/>
      <c r="AH81" s="251"/>
      <c r="AI81" s="252"/>
      <c r="AJ81" s="273"/>
      <c r="AK81" s="251"/>
      <c r="AL81" s="248"/>
      <c r="AM81" s="249"/>
      <c r="AN81" s="250" t="s">
        <v>443</v>
      </c>
      <c r="AO81" s="250"/>
      <c r="AP81" s="250"/>
      <c r="AQ81" s="252"/>
      <c r="AR81" s="250"/>
      <c r="AS81" s="250"/>
      <c r="AT81" s="251"/>
      <c r="AU81" s="314"/>
      <c r="AV81" s="250"/>
      <c r="AW81" s="250"/>
      <c r="AX81" s="252"/>
      <c r="AY81" s="250"/>
      <c r="AZ81" s="250"/>
      <c r="BA81" s="251"/>
      <c r="BB81" s="314"/>
      <c r="BC81" s="250"/>
      <c r="BD81" s="250"/>
      <c r="BE81" s="252"/>
      <c r="BF81" s="250"/>
      <c r="BG81" s="250"/>
      <c r="BH81" s="251"/>
      <c r="BI81" s="314"/>
      <c r="BJ81" s="250"/>
      <c r="BK81" s="250"/>
      <c r="BL81" s="252"/>
      <c r="BM81" s="250"/>
      <c r="BN81" s="250"/>
      <c r="BO81" s="325"/>
      <c r="BP81" s="330"/>
      <c r="BQ81" s="335"/>
      <c r="BR81" s="347"/>
      <c r="BS81" s="320"/>
      <c r="BT81" s="320"/>
      <c r="BU81" s="320"/>
      <c r="BV81" s="320"/>
      <c r="BW81" s="346"/>
      <c r="BX81" s="353"/>
      <c r="BY81" s="347"/>
      <c r="BZ81" s="320"/>
      <c r="CA81" s="320"/>
      <c r="CB81" s="320"/>
      <c r="CC81" s="320"/>
      <c r="CD81" s="346"/>
      <c r="CE81" s="353"/>
      <c r="CF81" s="347"/>
      <c r="CG81" s="333"/>
      <c r="CH81" s="333"/>
      <c r="CI81" s="333"/>
      <c r="CJ81" s="333"/>
      <c r="CK81" s="346"/>
      <c r="CL81" s="353"/>
      <c r="CM81" s="347"/>
      <c r="CN81" s="320"/>
      <c r="CO81" s="320"/>
      <c r="CP81" s="320"/>
      <c r="CQ81" s="320"/>
      <c r="CR81" s="346"/>
      <c r="CS81" s="353"/>
      <c r="CT81" s="330"/>
      <c r="CU81" s="248"/>
      <c r="CV81" s="333"/>
      <c r="CW81" s="320"/>
      <c r="CX81" s="320"/>
      <c r="CY81" s="320"/>
      <c r="CZ81" s="346"/>
      <c r="DA81" s="353"/>
      <c r="DB81" s="347"/>
      <c r="DC81" s="320"/>
      <c r="DD81" s="320"/>
      <c r="DE81" s="320"/>
      <c r="DF81" s="320"/>
      <c r="DG81" s="346"/>
      <c r="DH81" s="353"/>
      <c r="DI81" s="347"/>
      <c r="DJ81" s="320"/>
      <c r="DK81" s="320"/>
      <c r="DL81" s="320"/>
      <c r="DM81" s="320"/>
      <c r="DN81" s="320"/>
      <c r="DO81" s="358"/>
      <c r="DP81" s="347"/>
    </row>
    <row r="82" spans="1:120" s="9" customFormat="1" ht="57" hidden="1" customHeight="1" x14ac:dyDescent="0.35">
      <c r="A82" s="244"/>
      <c r="B82" s="245">
        <f t="shared" si="47"/>
        <v>4</v>
      </c>
      <c r="C82" s="254" t="s">
        <v>127</v>
      </c>
      <c r="D82" s="343"/>
      <c r="E82" s="261" t="s">
        <v>128</v>
      </c>
      <c r="F82" s="248"/>
      <c r="G82" s="262"/>
      <c r="H82" s="250" t="s">
        <v>443</v>
      </c>
      <c r="I82" s="250" t="s">
        <v>443</v>
      </c>
      <c r="J82" s="251" t="s">
        <v>443</v>
      </c>
      <c r="K82" s="252" t="s">
        <v>443</v>
      </c>
      <c r="L82" s="250" t="s">
        <v>443</v>
      </c>
      <c r="M82" s="250" t="s">
        <v>443</v>
      </c>
      <c r="N82" s="252" t="s">
        <v>443</v>
      </c>
      <c r="O82" s="250" t="s">
        <v>443</v>
      </c>
      <c r="P82" s="250" t="s">
        <v>443</v>
      </c>
      <c r="Q82" s="251" t="s">
        <v>443</v>
      </c>
      <c r="R82" s="252" t="s">
        <v>443</v>
      </c>
      <c r="S82" s="250" t="s">
        <v>443</v>
      </c>
      <c r="T82" s="250" t="s">
        <v>443</v>
      </c>
      <c r="U82" s="252" t="s">
        <v>443</v>
      </c>
      <c r="V82" s="250" t="s">
        <v>443</v>
      </c>
      <c r="W82" s="250" t="s">
        <v>443</v>
      </c>
      <c r="X82" s="251" t="s">
        <v>443</v>
      </c>
      <c r="Y82" s="252" t="s">
        <v>443</v>
      </c>
      <c r="Z82" s="250" t="s">
        <v>443</v>
      </c>
      <c r="AA82" s="250"/>
      <c r="AB82" s="252"/>
      <c r="AC82" s="250"/>
      <c r="AD82" s="250"/>
      <c r="AE82" s="250"/>
      <c r="AF82" s="250" t="s">
        <v>443</v>
      </c>
      <c r="AG82" s="260"/>
      <c r="AH82" s="251"/>
      <c r="AI82" s="252"/>
      <c r="AJ82" s="273"/>
      <c r="AK82" s="251"/>
      <c r="AL82" s="248"/>
      <c r="AM82" s="249"/>
      <c r="AN82" s="250" t="s">
        <v>443</v>
      </c>
      <c r="AO82" s="250"/>
      <c r="AP82" s="250"/>
      <c r="AQ82" s="252"/>
      <c r="AR82" s="250"/>
      <c r="AS82" s="250"/>
      <c r="AT82" s="251"/>
      <c r="AU82" s="314"/>
      <c r="AV82" s="250"/>
      <c r="AW82" s="250"/>
      <c r="AX82" s="252"/>
      <c r="AY82" s="250"/>
      <c r="AZ82" s="250"/>
      <c r="BA82" s="251"/>
      <c r="BB82" s="314"/>
      <c r="BC82" s="250"/>
      <c r="BD82" s="250"/>
      <c r="BE82" s="252"/>
      <c r="BF82" s="250"/>
      <c r="BG82" s="250"/>
      <c r="BH82" s="251"/>
      <c r="BI82" s="314"/>
      <c r="BJ82" s="250"/>
      <c r="BK82" s="250"/>
      <c r="BL82" s="252"/>
      <c r="BM82" s="250"/>
      <c r="BN82" s="250"/>
      <c r="BO82" s="325"/>
      <c r="BP82" s="330"/>
      <c r="BQ82" s="335"/>
      <c r="BR82" s="347"/>
      <c r="BS82" s="320"/>
      <c r="BT82" s="320"/>
      <c r="BU82" s="320"/>
      <c r="BV82" s="320"/>
      <c r="BW82" s="346"/>
      <c r="BX82" s="353"/>
      <c r="BY82" s="347"/>
      <c r="BZ82" s="320"/>
      <c r="CA82" s="320"/>
      <c r="CB82" s="320"/>
      <c r="CC82" s="320"/>
      <c r="CD82" s="346"/>
      <c r="CE82" s="353"/>
      <c r="CF82" s="347"/>
      <c r="CG82" s="333"/>
      <c r="CH82" s="333"/>
      <c r="CI82" s="333"/>
      <c r="CJ82" s="333"/>
      <c r="CK82" s="346"/>
      <c r="CL82" s="353"/>
      <c r="CM82" s="347"/>
      <c r="CN82" s="320"/>
      <c r="CO82" s="320"/>
      <c r="CP82" s="320"/>
      <c r="CQ82" s="320"/>
      <c r="CR82" s="346"/>
      <c r="CS82" s="353"/>
      <c r="CT82" s="330"/>
      <c r="CU82" s="248"/>
      <c r="CV82" s="333"/>
      <c r="CW82" s="320"/>
      <c r="CX82" s="320"/>
      <c r="CY82" s="320"/>
      <c r="CZ82" s="346"/>
      <c r="DA82" s="353"/>
      <c r="DB82" s="347"/>
      <c r="DC82" s="320"/>
      <c r="DD82" s="320"/>
      <c r="DE82" s="320"/>
      <c r="DF82" s="320"/>
      <c r="DG82" s="346"/>
      <c r="DH82" s="353"/>
      <c r="DI82" s="347"/>
      <c r="DJ82" s="320"/>
      <c r="DK82" s="320"/>
      <c r="DL82" s="320"/>
      <c r="DM82" s="320"/>
      <c r="DN82" s="320"/>
      <c r="DO82" s="358"/>
      <c r="DP82" s="347"/>
    </row>
    <row r="83" spans="1:120" s="9" customFormat="1" ht="57" hidden="1" customHeight="1" x14ac:dyDescent="0.35">
      <c r="A83" s="244"/>
      <c r="B83" s="245">
        <f t="shared" si="47"/>
        <v>5</v>
      </c>
      <c r="C83" s="254" t="s">
        <v>129</v>
      </c>
      <c r="D83" s="343"/>
      <c r="E83" s="261" t="s">
        <v>130</v>
      </c>
      <c r="F83" s="248"/>
      <c r="G83" s="262"/>
      <c r="H83" s="250" t="s">
        <v>443</v>
      </c>
      <c r="I83" s="250" t="s">
        <v>443</v>
      </c>
      <c r="J83" s="251" t="s">
        <v>443</v>
      </c>
      <c r="K83" s="252" t="s">
        <v>443</v>
      </c>
      <c r="L83" s="250" t="s">
        <v>443</v>
      </c>
      <c r="M83" s="250" t="s">
        <v>443</v>
      </c>
      <c r="N83" s="252" t="s">
        <v>443</v>
      </c>
      <c r="O83" s="250" t="s">
        <v>443</v>
      </c>
      <c r="P83" s="250" t="s">
        <v>443</v>
      </c>
      <c r="Q83" s="251" t="s">
        <v>443</v>
      </c>
      <c r="R83" s="252" t="s">
        <v>443</v>
      </c>
      <c r="S83" s="250" t="s">
        <v>443</v>
      </c>
      <c r="T83" s="250" t="s">
        <v>443</v>
      </c>
      <c r="U83" s="252" t="s">
        <v>443</v>
      </c>
      <c r="V83" s="250" t="s">
        <v>443</v>
      </c>
      <c r="W83" s="250" t="s">
        <v>443</v>
      </c>
      <c r="X83" s="251" t="s">
        <v>443</v>
      </c>
      <c r="Y83" s="252" t="s">
        <v>443</v>
      </c>
      <c r="Z83" s="250" t="s">
        <v>443</v>
      </c>
      <c r="AA83" s="250"/>
      <c r="AB83" s="252"/>
      <c r="AC83" s="250"/>
      <c r="AD83" s="250"/>
      <c r="AE83" s="250"/>
      <c r="AF83" s="250" t="s">
        <v>443</v>
      </c>
      <c r="AG83" s="260"/>
      <c r="AH83" s="251"/>
      <c r="AI83" s="252"/>
      <c r="AJ83" s="273"/>
      <c r="AK83" s="251"/>
      <c r="AL83" s="248"/>
      <c r="AM83" s="249"/>
      <c r="AN83" s="250" t="s">
        <v>443</v>
      </c>
      <c r="AO83" s="250"/>
      <c r="AP83" s="250"/>
      <c r="AQ83" s="252"/>
      <c r="AR83" s="250"/>
      <c r="AS83" s="250"/>
      <c r="AT83" s="251"/>
      <c r="AU83" s="314"/>
      <c r="AV83" s="250"/>
      <c r="AW83" s="250"/>
      <c r="AX83" s="252"/>
      <c r="AY83" s="250"/>
      <c r="AZ83" s="250"/>
      <c r="BA83" s="251"/>
      <c r="BB83" s="314"/>
      <c r="BC83" s="250"/>
      <c r="BD83" s="250"/>
      <c r="BE83" s="252"/>
      <c r="BF83" s="250"/>
      <c r="BG83" s="250"/>
      <c r="BH83" s="251"/>
      <c r="BI83" s="314"/>
      <c r="BJ83" s="250"/>
      <c r="BK83" s="250"/>
      <c r="BL83" s="252"/>
      <c r="BM83" s="250"/>
      <c r="BN83" s="250"/>
      <c r="BO83" s="325"/>
      <c r="BP83" s="330"/>
      <c r="BQ83" s="335"/>
      <c r="BR83" s="347"/>
      <c r="BS83" s="320"/>
      <c r="BT83" s="320"/>
      <c r="BU83" s="320"/>
      <c r="BV83" s="320"/>
      <c r="BW83" s="346"/>
      <c r="BX83" s="353"/>
      <c r="BY83" s="347"/>
      <c r="BZ83" s="320"/>
      <c r="CA83" s="320"/>
      <c r="CB83" s="320"/>
      <c r="CC83" s="320"/>
      <c r="CD83" s="346"/>
      <c r="CE83" s="353"/>
      <c r="CF83" s="347"/>
      <c r="CG83" s="333"/>
      <c r="CH83" s="333"/>
      <c r="CI83" s="333"/>
      <c r="CJ83" s="333"/>
      <c r="CK83" s="346"/>
      <c r="CL83" s="353"/>
      <c r="CM83" s="347"/>
      <c r="CN83" s="320"/>
      <c r="CO83" s="320"/>
      <c r="CP83" s="320"/>
      <c r="CQ83" s="320"/>
      <c r="CR83" s="346"/>
      <c r="CS83" s="353"/>
      <c r="CT83" s="330"/>
      <c r="CU83" s="248"/>
      <c r="CV83" s="333"/>
      <c r="CW83" s="320"/>
      <c r="CX83" s="320"/>
      <c r="CY83" s="320"/>
      <c r="CZ83" s="346"/>
      <c r="DA83" s="353"/>
      <c r="DB83" s="347"/>
      <c r="DC83" s="320"/>
      <c r="DD83" s="320"/>
      <c r="DE83" s="320"/>
      <c r="DF83" s="320"/>
      <c r="DG83" s="346"/>
      <c r="DH83" s="353"/>
      <c r="DI83" s="347"/>
      <c r="DJ83" s="320"/>
      <c r="DK83" s="320"/>
      <c r="DL83" s="320"/>
      <c r="DM83" s="320"/>
      <c r="DN83" s="320"/>
      <c r="DO83" s="358"/>
      <c r="DP83" s="347"/>
    </row>
    <row r="84" spans="1:120" s="9" customFormat="1" ht="57" hidden="1" customHeight="1" x14ac:dyDescent="0.35">
      <c r="A84" s="244"/>
      <c r="B84" s="245">
        <f t="shared" si="47"/>
        <v>6</v>
      </c>
      <c r="C84" s="254">
        <v>150000064</v>
      </c>
      <c r="D84" s="343"/>
      <c r="E84" s="261" t="s">
        <v>410</v>
      </c>
      <c r="F84" s="248"/>
      <c r="G84" s="262"/>
      <c r="H84" s="250" t="s">
        <v>443</v>
      </c>
      <c r="I84" s="250" t="s">
        <v>443</v>
      </c>
      <c r="J84" s="251" t="s">
        <v>443</v>
      </c>
      <c r="K84" s="252" t="s">
        <v>443</v>
      </c>
      <c r="L84" s="250" t="s">
        <v>443</v>
      </c>
      <c r="M84" s="250" t="s">
        <v>443</v>
      </c>
      <c r="N84" s="252" t="s">
        <v>443</v>
      </c>
      <c r="O84" s="250" t="s">
        <v>443</v>
      </c>
      <c r="P84" s="250" t="s">
        <v>443</v>
      </c>
      <c r="Q84" s="251" t="s">
        <v>443</v>
      </c>
      <c r="R84" s="252" t="s">
        <v>443</v>
      </c>
      <c r="S84" s="250" t="s">
        <v>443</v>
      </c>
      <c r="T84" s="250" t="s">
        <v>443</v>
      </c>
      <c r="U84" s="252" t="s">
        <v>443</v>
      </c>
      <c r="V84" s="250" t="s">
        <v>443</v>
      </c>
      <c r="W84" s="250" t="s">
        <v>443</v>
      </c>
      <c r="X84" s="251" t="s">
        <v>443</v>
      </c>
      <c r="Y84" s="252" t="s">
        <v>443</v>
      </c>
      <c r="Z84" s="250" t="s">
        <v>443</v>
      </c>
      <c r="AA84" s="250"/>
      <c r="AB84" s="252"/>
      <c r="AC84" s="250"/>
      <c r="AD84" s="250"/>
      <c r="AE84" s="250"/>
      <c r="AF84" s="250" t="s">
        <v>443</v>
      </c>
      <c r="AG84" s="260"/>
      <c r="AH84" s="251"/>
      <c r="AI84" s="252"/>
      <c r="AJ84" s="273"/>
      <c r="AK84" s="251"/>
      <c r="AL84" s="248"/>
      <c r="AM84" s="249"/>
      <c r="AN84" s="250" t="s">
        <v>443</v>
      </c>
      <c r="AO84" s="250"/>
      <c r="AP84" s="250"/>
      <c r="AQ84" s="252"/>
      <c r="AR84" s="250"/>
      <c r="AS84" s="250"/>
      <c r="AT84" s="251"/>
      <c r="AU84" s="314"/>
      <c r="AV84" s="250"/>
      <c r="AW84" s="250"/>
      <c r="AX84" s="252"/>
      <c r="AY84" s="250"/>
      <c r="AZ84" s="250"/>
      <c r="BA84" s="251"/>
      <c r="BB84" s="314"/>
      <c r="BC84" s="250"/>
      <c r="BD84" s="250"/>
      <c r="BE84" s="252"/>
      <c r="BF84" s="250"/>
      <c r="BG84" s="250"/>
      <c r="BH84" s="251"/>
      <c r="BI84" s="314"/>
      <c r="BJ84" s="250"/>
      <c r="BK84" s="250"/>
      <c r="BL84" s="252"/>
      <c r="BM84" s="250"/>
      <c r="BN84" s="250"/>
      <c r="BO84" s="325"/>
      <c r="BP84" s="330"/>
      <c r="BQ84" s="335"/>
      <c r="BR84" s="347"/>
      <c r="BS84" s="320"/>
      <c r="BT84" s="320"/>
      <c r="BU84" s="320"/>
      <c r="BV84" s="320"/>
      <c r="BW84" s="346"/>
      <c r="BX84" s="353"/>
      <c r="BY84" s="347"/>
      <c r="BZ84" s="320"/>
      <c r="CA84" s="320"/>
      <c r="CB84" s="320"/>
      <c r="CC84" s="320"/>
      <c r="CD84" s="346"/>
      <c r="CE84" s="353"/>
      <c r="CF84" s="347"/>
      <c r="CG84" s="333"/>
      <c r="CH84" s="333"/>
      <c r="CI84" s="333"/>
      <c r="CJ84" s="333"/>
      <c r="CK84" s="346"/>
      <c r="CL84" s="353"/>
      <c r="CM84" s="347"/>
      <c r="CN84" s="320"/>
      <c r="CO84" s="320"/>
      <c r="CP84" s="320"/>
      <c r="CQ84" s="320"/>
      <c r="CR84" s="346"/>
      <c r="CS84" s="353"/>
      <c r="CT84" s="330"/>
      <c r="CU84" s="248"/>
      <c r="CV84" s="333"/>
      <c r="CW84" s="320"/>
      <c r="CX84" s="320"/>
      <c r="CY84" s="320"/>
      <c r="CZ84" s="346"/>
      <c r="DA84" s="353"/>
      <c r="DB84" s="347"/>
      <c r="DC84" s="320"/>
      <c r="DD84" s="320"/>
      <c r="DE84" s="320"/>
      <c r="DF84" s="320"/>
      <c r="DG84" s="346"/>
      <c r="DH84" s="353"/>
      <c r="DI84" s="347"/>
      <c r="DJ84" s="320"/>
      <c r="DK84" s="320"/>
      <c r="DL84" s="320"/>
      <c r="DM84" s="320"/>
      <c r="DN84" s="320"/>
      <c r="DO84" s="358"/>
      <c r="DP84" s="347"/>
    </row>
    <row r="85" spans="1:120" s="9" customFormat="1" ht="57" hidden="1" customHeight="1" x14ac:dyDescent="0.35">
      <c r="A85" s="244"/>
      <c r="B85" s="245">
        <f t="shared" si="47"/>
        <v>7</v>
      </c>
      <c r="C85" s="254" t="s">
        <v>147</v>
      </c>
      <c r="D85" s="343"/>
      <c r="E85" s="261" t="s">
        <v>148</v>
      </c>
      <c r="F85" s="248"/>
      <c r="G85" s="262"/>
      <c r="H85" s="250" t="s">
        <v>443</v>
      </c>
      <c r="I85" s="250" t="s">
        <v>443</v>
      </c>
      <c r="J85" s="251" t="s">
        <v>443</v>
      </c>
      <c r="K85" s="252" t="s">
        <v>443</v>
      </c>
      <c r="L85" s="250" t="s">
        <v>443</v>
      </c>
      <c r="M85" s="250" t="s">
        <v>443</v>
      </c>
      <c r="N85" s="252" t="s">
        <v>443</v>
      </c>
      <c r="O85" s="250" t="s">
        <v>443</v>
      </c>
      <c r="P85" s="250" t="s">
        <v>443</v>
      </c>
      <c r="Q85" s="251" t="s">
        <v>443</v>
      </c>
      <c r="R85" s="252" t="s">
        <v>443</v>
      </c>
      <c r="S85" s="250" t="s">
        <v>443</v>
      </c>
      <c r="T85" s="250" t="s">
        <v>443</v>
      </c>
      <c r="U85" s="252" t="s">
        <v>443</v>
      </c>
      <c r="V85" s="250" t="s">
        <v>443</v>
      </c>
      <c r="W85" s="250" t="s">
        <v>443</v>
      </c>
      <c r="X85" s="251" t="s">
        <v>443</v>
      </c>
      <c r="Y85" s="252" t="s">
        <v>443</v>
      </c>
      <c r="Z85" s="250" t="s">
        <v>443</v>
      </c>
      <c r="AA85" s="250"/>
      <c r="AB85" s="252"/>
      <c r="AC85" s="250"/>
      <c r="AD85" s="250"/>
      <c r="AE85" s="250"/>
      <c r="AF85" s="250" t="s">
        <v>443</v>
      </c>
      <c r="AG85" s="260"/>
      <c r="AH85" s="251"/>
      <c r="AI85" s="252"/>
      <c r="AJ85" s="273"/>
      <c r="AK85" s="251"/>
      <c r="AL85" s="248"/>
      <c r="AM85" s="249"/>
      <c r="AN85" s="250" t="s">
        <v>443</v>
      </c>
      <c r="AO85" s="250"/>
      <c r="AP85" s="250"/>
      <c r="AQ85" s="252"/>
      <c r="AR85" s="250"/>
      <c r="AS85" s="250"/>
      <c r="AT85" s="251"/>
      <c r="AU85" s="314"/>
      <c r="AV85" s="250"/>
      <c r="AW85" s="250"/>
      <c r="AX85" s="252"/>
      <c r="AY85" s="250"/>
      <c r="AZ85" s="250"/>
      <c r="BA85" s="251"/>
      <c r="BB85" s="314"/>
      <c r="BC85" s="250"/>
      <c r="BD85" s="250"/>
      <c r="BE85" s="252"/>
      <c r="BF85" s="250"/>
      <c r="BG85" s="250"/>
      <c r="BH85" s="251"/>
      <c r="BI85" s="314"/>
      <c r="BJ85" s="250"/>
      <c r="BK85" s="250"/>
      <c r="BL85" s="252"/>
      <c r="BM85" s="250"/>
      <c r="BN85" s="250"/>
      <c r="BO85" s="325"/>
      <c r="BP85" s="330"/>
      <c r="BQ85" s="335"/>
      <c r="BR85" s="347"/>
      <c r="BS85" s="320"/>
      <c r="BT85" s="320"/>
      <c r="BU85" s="320"/>
      <c r="BV85" s="320"/>
      <c r="BW85" s="346"/>
      <c r="BX85" s="353"/>
      <c r="BY85" s="347"/>
      <c r="BZ85" s="320"/>
      <c r="CA85" s="320"/>
      <c r="CB85" s="320"/>
      <c r="CC85" s="320"/>
      <c r="CD85" s="346"/>
      <c r="CE85" s="353"/>
      <c r="CF85" s="347"/>
      <c r="CG85" s="333"/>
      <c r="CH85" s="333"/>
      <c r="CI85" s="333"/>
      <c r="CJ85" s="333"/>
      <c r="CK85" s="346"/>
      <c r="CL85" s="353"/>
      <c r="CM85" s="347"/>
      <c r="CN85" s="320"/>
      <c r="CO85" s="320"/>
      <c r="CP85" s="320"/>
      <c r="CQ85" s="320"/>
      <c r="CR85" s="346"/>
      <c r="CS85" s="353"/>
      <c r="CT85" s="330"/>
      <c r="CU85" s="248"/>
      <c r="CV85" s="333"/>
      <c r="CW85" s="320"/>
      <c r="CX85" s="320"/>
      <c r="CY85" s="320"/>
      <c r="CZ85" s="346"/>
      <c r="DA85" s="353"/>
      <c r="DB85" s="347"/>
      <c r="DC85" s="320"/>
      <c r="DD85" s="320"/>
      <c r="DE85" s="320"/>
      <c r="DF85" s="320"/>
      <c r="DG85" s="346"/>
      <c r="DH85" s="353"/>
      <c r="DI85" s="347"/>
      <c r="DJ85" s="320"/>
      <c r="DK85" s="320"/>
      <c r="DL85" s="320"/>
      <c r="DM85" s="320"/>
      <c r="DN85" s="320"/>
      <c r="DO85" s="358"/>
      <c r="DP85" s="347"/>
    </row>
    <row r="86" spans="1:120" s="9" customFormat="1" ht="57" hidden="1" customHeight="1" x14ac:dyDescent="0.35">
      <c r="A86" s="244"/>
      <c r="B86" s="245">
        <f t="shared" si="47"/>
        <v>8</v>
      </c>
      <c r="C86" s="254" t="s">
        <v>222</v>
      </c>
      <c r="D86" s="343"/>
      <c r="E86" s="261" t="s">
        <v>223</v>
      </c>
      <c r="F86" s="248"/>
      <c r="G86" s="262"/>
      <c r="H86" s="250" t="s">
        <v>443</v>
      </c>
      <c r="I86" s="250" t="s">
        <v>443</v>
      </c>
      <c r="J86" s="251" t="s">
        <v>443</v>
      </c>
      <c r="K86" s="252" t="s">
        <v>443</v>
      </c>
      <c r="L86" s="250" t="s">
        <v>443</v>
      </c>
      <c r="M86" s="250" t="s">
        <v>443</v>
      </c>
      <c r="N86" s="252" t="s">
        <v>443</v>
      </c>
      <c r="O86" s="250" t="s">
        <v>443</v>
      </c>
      <c r="P86" s="250" t="s">
        <v>443</v>
      </c>
      <c r="Q86" s="251" t="s">
        <v>443</v>
      </c>
      <c r="R86" s="252" t="s">
        <v>443</v>
      </c>
      <c r="S86" s="250" t="s">
        <v>443</v>
      </c>
      <c r="T86" s="250" t="s">
        <v>443</v>
      </c>
      <c r="U86" s="252" t="s">
        <v>443</v>
      </c>
      <c r="V86" s="250" t="s">
        <v>443</v>
      </c>
      <c r="W86" s="250" t="s">
        <v>443</v>
      </c>
      <c r="X86" s="251" t="s">
        <v>443</v>
      </c>
      <c r="Y86" s="252" t="s">
        <v>443</v>
      </c>
      <c r="Z86" s="250" t="s">
        <v>443</v>
      </c>
      <c r="AA86" s="250"/>
      <c r="AB86" s="252"/>
      <c r="AC86" s="250"/>
      <c r="AD86" s="250"/>
      <c r="AE86" s="250"/>
      <c r="AF86" s="250" t="s">
        <v>443</v>
      </c>
      <c r="AG86" s="260"/>
      <c r="AH86" s="251"/>
      <c r="AI86" s="252"/>
      <c r="AJ86" s="273"/>
      <c r="AK86" s="251"/>
      <c r="AL86" s="248"/>
      <c r="AM86" s="249"/>
      <c r="AN86" s="250" t="s">
        <v>443</v>
      </c>
      <c r="AO86" s="250"/>
      <c r="AP86" s="250"/>
      <c r="AQ86" s="252"/>
      <c r="AR86" s="250"/>
      <c r="AS86" s="250"/>
      <c r="AT86" s="251"/>
      <c r="AU86" s="314"/>
      <c r="AV86" s="250"/>
      <c r="AW86" s="250"/>
      <c r="AX86" s="252"/>
      <c r="AY86" s="250"/>
      <c r="AZ86" s="250"/>
      <c r="BA86" s="251"/>
      <c r="BB86" s="314"/>
      <c r="BC86" s="250"/>
      <c r="BD86" s="250"/>
      <c r="BE86" s="252"/>
      <c r="BF86" s="250"/>
      <c r="BG86" s="250"/>
      <c r="BH86" s="251"/>
      <c r="BI86" s="314"/>
      <c r="BJ86" s="250"/>
      <c r="BK86" s="250"/>
      <c r="BL86" s="252"/>
      <c r="BM86" s="250"/>
      <c r="BN86" s="250"/>
      <c r="BO86" s="325"/>
      <c r="BP86" s="330"/>
      <c r="BQ86" s="335"/>
      <c r="BR86" s="347"/>
      <c r="BS86" s="320"/>
      <c r="BT86" s="320"/>
      <c r="BU86" s="320"/>
      <c r="BV86" s="320"/>
      <c r="BW86" s="346"/>
      <c r="BX86" s="353"/>
      <c r="BY86" s="347"/>
      <c r="BZ86" s="320"/>
      <c r="CA86" s="320"/>
      <c r="CB86" s="320"/>
      <c r="CC86" s="320"/>
      <c r="CD86" s="346"/>
      <c r="CE86" s="353"/>
      <c r="CF86" s="347"/>
      <c r="CG86" s="333"/>
      <c r="CH86" s="333"/>
      <c r="CI86" s="333"/>
      <c r="CJ86" s="333"/>
      <c r="CK86" s="346"/>
      <c r="CL86" s="353"/>
      <c r="CM86" s="347"/>
      <c r="CN86" s="320"/>
      <c r="CO86" s="320"/>
      <c r="CP86" s="320"/>
      <c r="CQ86" s="320"/>
      <c r="CR86" s="346"/>
      <c r="CS86" s="353"/>
      <c r="CT86" s="330"/>
      <c r="CU86" s="248"/>
      <c r="CV86" s="333"/>
      <c r="CW86" s="320"/>
      <c r="CX86" s="320"/>
      <c r="CY86" s="320"/>
      <c r="CZ86" s="346"/>
      <c r="DA86" s="353"/>
      <c r="DB86" s="347"/>
      <c r="DC86" s="320"/>
      <c r="DD86" s="320"/>
      <c r="DE86" s="320"/>
      <c r="DF86" s="320"/>
      <c r="DG86" s="346"/>
      <c r="DH86" s="353"/>
      <c r="DI86" s="347"/>
      <c r="DJ86" s="320"/>
      <c r="DK86" s="320"/>
      <c r="DL86" s="320"/>
      <c r="DM86" s="320"/>
      <c r="DN86" s="320"/>
      <c r="DO86" s="358"/>
      <c r="DP86" s="347"/>
    </row>
    <row r="87" spans="1:120" s="9" customFormat="1" ht="57" hidden="1" customHeight="1" x14ac:dyDescent="0.35">
      <c r="A87" s="244"/>
      <c r="B87" s="245">
        <v>1</v>
      </c>
      <c r="C87" s="254">
        <v>150000054</v>
      </c>
      <c r="D87" s="343" t="s">
        <v>432</v>
      </c>
      <c r="E87" s="261" t="s">
        <v>264</v>
      </c>
      <c r="F87" s="248">
        <v>16000</v>
      </c>
      <c r="G87" s="262"/>
      <c r="H87" s="250" t="s">
        <v>443</v>
      </c>
      <c r="I87" s="250" t="s">
        <v>443</v>
      </c>
      <c r="J87" s="251" t="s">
        <v>443</v>
      </c>
      <c r="K87" s="314"/>
      <c r="L87" s="250" t="s">
        <v>443</v>
      </c>
      <c r="M87" s="250" t="s">
        <v>443</v>
      </c>
      <c r="N87" s="252" t="s">
        <v>443</v>
      </c>
      <c r="O87" s="250" t="s">
        <v>443</v>
      </c>
      <c r="P87" s="250" t="s">
        <v>443</v>
      </c>
      <c r="Q87" s="251" t="s">
        <v>443</v>
      </c>
      <c r="R87" s="314"/>
      <c r="S87" s="250" t="s">
        <v>443</v>
      </c>
      <c r="T87" s="250" t="s">
        <v>443</v>
      </c>
      <c r="U87" s="252" t="s">
        <v>443</v>
      </c>
      <c r="V87" s="250" t="s">
        <v>443</v>
      </c>
      <c r="W87" s="250" t="s">
        <v>443</v>
      </c>
      <c r="X87" s="251" t="s">
        <v>443</v>
      </c>
      <c r="Y87" s="314"/>
      <c r="Z87" s="250" t="s">
        <v>443</v>
      </c>
      <c r="AA87" s="250" t="s">
        <v>443</v>
      </c>
      <c r="AB87" s="252" t="s">
        <v>443</v>
      </c>
      <c r="AC87" s="250" t="s">
        <v>443</v>
      </c>
      <c r="AD87" s="250" t="s">
        <v>443</v>
      </c>
      <c r="AE87" s="250"/>
      <c r="AF87" s="265"/>
      <c r="AG87" s="260"/>
      <c r="AH87" s="251"/>
      <c r="AI87" s="252"/>
      <c r="AJ87" s="273"/>
      <c r="AK87" s="251"/>
      <c r="AL87" s="248"/>
      <c r="AM87" s="249"/>
      <c r="AN87" s="265"/>
      <c r="AO87" s="250"/>
      <c r="AP87" s="250"/>
      <c r="AQ87" s="252"/>
      <c r="AR87" s="250"/>
      <c r="AS87" s="250"/>
      <c r="AT87" s="251"/>
      <c r="AU87" s="314"/>
      <c r="AV87" s="250"/>
      <c r="AW87" s="250"/>
      <c r="AX87" s="252"/>
      <c r="AY87" s="250"/>
      <c r="AZ87" s="250"/>
      <c r="BA87" s="251"/>
      <c r="BB87" s="314"/>
      <c r="BC87" s="250"/>
      <c r="BD87" s="250"/>
      <c r="BE87" s="252"/>
      <c r="BF87" s="250"/>
      <c r="BG87" s="250"/>
      <c r="BH87" s="251"/>
      <c r="BI87" s="314"/>
      <c r="BJ87" s="250"/>
      <c r="BK87" s="250"/>
      <c r="BL87" s="252"/>
      <c r="BM87" s="250"/>
      <c r="BN87" s="250"/>
      <c r="BO87" s="325">
        <v>16000</v>
      </c>
      <c r="BP87" s="330"/>
      <c r="BQ87" s="335"/>
      <c r="BR87" s="347"/>
      <c r="BS87" s="320"/>
      <c r="BT87" s="320"/>
      <c r="BU87" s="320"/>
      <c r="BV87" s="320"/>
      <c r="BW87" s="346"/>
      <c r="BX87" s="353"/>
      <c r="BY87" s="347"/>
      <c r="BZ87" s="320"/>
      <c r="CA87" s="320"/>
      <c r="CB87" s="320"/>
      <c r="CC87" s="320"/>
      <c r="CD87" s="346"/>
      <c r="CE87" s="353"/>
      <c r="CF87" s="347"/>
      <c r="CG87" s="333"/>
      <c r="CH87" s="333"/>
      <c r="CI87" s="333"/>
      <c r="CJ87" s="333"/>
      <c r="CK87" s="346"/>
      <c r="CL87" s="353"/>
      <c r="CM87" s="347"/>
      <c r="CN87" s="320"/>
      <c r="CO87" s="320"/>
      <c r="CP87" s="320"/>
      <c r="CQ87" s="320"/>
      <c r="CR87" s="346"/>
      <c r="CS87" s="353"/>
      <c r="CT87" s="330"/>
      <c r="CU87" s="248">
        <v>16000</v>
      </c>
      <c r="CV87" s="333"/>
      <c r="CW87" s="320"/>
      <c r="CX87" s="320"/>
      <c r="CY87" s="320"/>
      <c r="CZ87" s="346"/>
      <c r="DA87" s="353"/>
      <c r="DB87" s="347"/>
      <c r="DC87" s="320"/>
      <c r="DD87" s="320"/>
      <c r="DE87" s="320"/>
      <c r="DF87" s="320"/>
      <c r="DG87" s="346"/>
      <c r="DH87" s="353"/>
      <c r="DI87" s="347"/>
      <c r="DJ87" s="320"/>
      <c r="DK87" s="320"/>
      <c r="DL87" s="320"/>
      <c r="DM87" s="320"/>
      <c r="DN87" s="320"/>
      <c r="DO87" s="358"/>
      <c r="DP87" s="347"/>
    </row>
    <row r="88" spans="1:120" s="9" customFormat="1" ht="57" hidden="1" customHeight="1" x14ac:dyDescent="0.35">
      <c r="A88" s="244"/>
      <c r="B88" s="245">
        <v>2</v>
      </c>
      <c r="C88" s="254">
        <v>150000056</v>
      </c>
      <c r="D88" s="343" t="s">
        <v>433</v>
      </c>
      <c r="E88" s="261" t="s">
        <v>268</v>
      </c>
      <c r="F88" s="248">
        <v>15500</v>
      </c>
      <c r="G88" s="262"/>
      <c r="H88" s="250" t="s">
        <v>443</v>
      </c>
      <c r="I88" s="250" t="s">
        <v>443</v>
      </c>
      <c r="J88" s="251" t="s">
        <v>443</v>
      </c>
      <c r="K88" s="314"/>
      <c r="L88" s="250" t="s">
        <v>443</v>
      </c>
      <c r="M88" s="250" t="s">
        <v>443</v>
      </c>
      <c r="N88" s="252" t="s">
        <v>443</v>
      </c>
      <c r="O88" s="250" t="s">
        <v>443</v>
      </c>
      <c r="P88" s="250" t="s">
        <v>443</v>
      </c>
      <c r="Q88" s="251" t="s">
        <v>443</v>
      </c>
      <c r="R88" s="314"/>
      <c r="S88" s="250" t="s">
        <v>443</v>
      </c>
      <c r="T88" s="250" t="s">
        <v>443</v>
      </c>
      <c r="U88" s="252" t="s">
        <v>443</v>
      </c>
      <c r="V88" s="250" t="s">
        <v>443</v>
      </c>
      <c r="W88" s="250" t="s">
        <v>443</v>
      </c>
      <c r="X88" s="251" t="s">
        <v>443</v>
      </c>
      <c r="Y88" s="314"/>
      <c r="Z88" s="250" t="s">
        <v>443</v>
      </c>
      <c r="AA88" s="250" t="s">
        <v>443</v>
      </c>
      <c r="AB88" s="252" t="s">
        <v>443</v>
      </c>
      <c r="AC88" s="250" t="s">
        <v>443</v>
      </c>
      <c r="AD88" s="250" t="s">
        <v>443</v>
      </c>
      <c r="AE88" s="250"/>
      <c r="AF88" s="265"/>
      <c r="AG88" s="260"/>
      <c r="AH88" s="251"/>
      <c r="AI88" s="252"/>
      <c r="AJ88" s="273"/>
      <c r="AK88" s="251"/>
      <c r="AL88" s="248"/>
      <c r="AM88" s="249"/>
      <c r="AN88" s="265"/>
      <c r="AO88" s="250"/>
      <c r="AP88" s="250"/>
      <c r="AQ88" s="252"/>
      <c r="AR88" s="250"/>
      <c r="AS88" s="250"/>
      <c r="AT88" s="251"/>
      <c r="AU88" s="314"/>
      <c r="AV88" s="250"/>
      <c r="AW88" s="250"/>
      <c r="AX88" s="252"/>
      <c r="AY88" s="250"/>
      <c r="AZ88" s="250"/>
      <c r="BA88" s="251"/>
      <c r="BB88" s="314"/>
      <c r="BC88" s="250"/>
      <c r="BD88" s="250"/>
      <c r="BE88" s="252"/>
      <c r="BF88" s="250"/>
      <c r="BG88" s="250"/>
      <c r="BH88" s="251"/>
      <c r="BI88" s="314"/>
      <c r="BJ88" s="250"/>
      <c r="BK88" s="250"/>
      <c r="BL88" s="252"/>
      <c r="BM88" s="250"/>
      <c r="BN88" s="250"/>
      <c r="BO88" s="325">
        <v>15500</v>
      </c>
      <c r="BP88" s="330"/>
      <c r="BQ88" s="335"/>
      <c r="BR88" s="347"/>
      <c r="BS88" s="320"/>
      <c r="BT88" s="320"/>
      <c r="BU88" s="320"/>
      <c r="BV88" s="320"/>
      <c r="BW88" s="346"/>
      <c r="BX88" s="353"/>
      <c r="BY88" s="347"/>
      <c r="BZ88" s="320"/>
      <c r="CA88" s="320"/>
      <c r="CB88" s="320"/>
      <c r="CC88" s="320"/>
      <c r="CD88" s="346"/>
      <c r="CE88" s="353"/>
      <c r="CF88" s="347"/>
      <c r="CG88" s="333"/>
      <c r="CH88" s="333"/>
      <c r="CI88" s="333"/>
      <c r="CJ88" s="333"/>
      <c r="CK88" s="346"/>
      <c r="CL88" s="353"/>
      <c r="CM88" s="347"/>
      <c r="CN88" s="320"/>
      <c r="CO88" s="320"/>
      <c r="CP88" s="320"/>
      <c r="CQ88" s="320"/>
      <c r="CR88" s="346"/>
      <c r="CS88" s="353"/>
      <c r="CT88" s="330"/>
      <c r="CU88" s="248">
        <v>15500</v>
      </c>
      <c r="CV88" s="333"/>
      <c r="CW88" s="320"/>
      <c r="CX88" s="320"/>
      <c r="CY88" s="320"/>
      <c r="CZ88" s="346"/>
      <c r="DA88" s="353"/>
      <c r="DB88" s="347"/>
      <c r="DC88" s="320"/>
      <c r="DD88" s="320"/>
      <c r="DE88" s="320"/>
      <c r="DF88" s="320"/>
      <c r="DG88" s="346"/>
      <c r="DH88" s="353"/>
      <c r="DI88" s="347"/>
      <c r="DJ88" s="320"/>
      <c r="DK88" s="320"/>
      <c r="DL88" s="320"/>
      <c r="DM88" s="320"/>
      <c r="DN88" s="320"/>
      <c r="DO88" s="358"/>
      <c r="DP88" s="347"/>
    </row>
    <row r="89" spans="1:120" s="9" customFormat="1" ht="25" customHeight="1" x14ac:dyDescent="0.35">
      <c r="A89" s="244"/>
      <c r="B89" s="245">
        <v>1</v>
      </c>
      <c r="C89" s="254">
        <v>150000076</v>
      </c>
      <c r="D89" s="343" t="s">
        <v>434</v>
      </c>
      <c r="E89" s="261" t="s">
        <v>257</v>
      </c>
      <c r="F89" s="248">
        <v>19000</v>
      </c>
      <c r="G89" s="262"/>
      <c r="H89" s="250" t="s">
        <v>443</v>
      </c>
      <c r="I89" s="250" t="s">
        <v>443</v>
      </c>
      <c r="J89" s="251" t="s">
        <v>443</v>
      </c>
      <c r="K89" s="314"/>
      <c r="L89" s="250" t="s">
        <v>443</v>
      </c>
      <c r="M89" s="250" t="s">
        <v>443</v>
      </c>
      <c r="N89" s="252" t="s">
        <v>443</v>
      </c>
      <c r="O89" s="250" t="s">
        <v>443</v>
      </c>
      <c r="P89" s="250" t="s">
        <v>443</v>
      </c>
      <c r="Q89" s="251" t="s">
        <v>443</v>
      </c>
      <c r="R89" s="314"/>
      <c r="S89" s="250" t="s">
        <v>443</v>
      </c>
      <c r="T89" s="250" t="s">
        <v>443</v>
      </c>
      <c r="U89" s="252" t="s">
        <v>443</v>
      </c>
      <c r="V89" s="250" t="s">
        <v>443</v>
      </c>
      <c r="W89" s="250" t="s">
        <v>443</v>
      </c>
      <c r="X89" s="251" t="s">
        <v>443</v>
      </c>
      <c r="Y89" s="314"/>
      <c r="Z89" s="250" t="s">
        <v>443</v>
      </c>
      <c r="AA89" s="250" t="s">
        <v>443</v>
      </c>
      <c r="AB89" s="252" t="s">
        <v>443</v>
      </c>
      <c r="AC89" s="250" t="s">
        <v>443</v>
      </c>
      <c r="AD89" s="250" t="s">
        <v>443</v>
      </c>
      <c r="AE89" s="250"/>
      <c r="AF89" s="265"/>
      <c r="AG89" s="260"/>
      <c r="AH89" s="251"/>
      <c r="AI89" s="252"/>
      <c r="AJ89" s="273"/>
      <c r="AK89" s="251"/>
      <c r="AL89" s="248">
        <v>19000</v>
      </c>
      <c r="AM89" s="249"/>
      <c r="AN89" s="265"/>
      <c r="AO89" s="250" t="s">
        <v>443</v>
      </c>
      <c r="AP89" s="250" t="s">
        <v>443</v>
      </c>
      <c r="AQ89" s="252" t="s">
        <v>443</v>
      </c>
      <c r="AR89" s="250" t="s">
        <v>443</v>
      </c>
      <c r="AS89" s="250" t="s">
        <v>443</v>
      </c>
      <c r="AT89" s="251" t="s">
        <v>443</v>
      </c>
      <c r="AU89" s="314"/>
      <c r="AV89" s="250" t="s">
        <v>443</v>
      </c>
      <c r="AW89" s="250" t="s">
        <v>443</v>
      </c>
      <c r="AX89" s="252" t="s">
        <v>443</v>
      </c>
      <c r="AY89" s="250" t="s">
        <v>443</v>
      </c>
      <c r="AZ89" s="250" t="s">
        <v>443</v>
      </c>
      <c r="BA89" s="251" t="s">
        <v>443</v>
      </c>
      <c r="BB89" s="314"/>
      <c r="BC89" s="250" t="s">
        <v>443</v>
      </c>
      <c r="BD89" s="250" t="s">
        <v>443</v>
      </c>
      <c r="BE89" s="250" t="s">
        <v>443</v>
      </c>
      <c r="BF89" s="250" t="s">
        <v>443</v>
      </c>
      <c r="BG89" s="250" t="s">
        <v>443</v>
      </c>
      <c r="BH89" s="251" t="s">
        <v>443</v>
      </c>
      <c r="BI89" s="314"/>
      <c r="BJ89" s="250" t="s">
        <v>443</v>
      </c>
      <c r="BK89" s="250" t="s">
        <v>443</v>
      </c>
      <c r="BL89" s="252" t="s">
        <v>443</v>
      </c>
      <c r="BM89" s="250" t="s">
        <v>443</v>
      </c>
      <c r="BN89" s="250" t="s">
        <v>443</v>
      </c>
      <c r="BO89" s="325">
        <v>19000</v>
      </c>
      <c r="BP89" s="330" t="s">
        <v>443</v>
      </c>
      <c r="BQ89" s="335"/>
      <c r="BR89" s="347" t="s">
        <v>443</v>
      </c>
      <c r="BS89" s="320" t="s">
        <v>443</v>
      </c>
      <c r="BT89" s="320" t="s">
        <v>443</v>
      </c>
      <c r="BU89" s="320" t="s">
        <v>443</v>
      </c>
      <c r="BV89" s="320" t="s">
        <v>443</v>
      </c>
      <c r="BW89" s="346" t="s">
        <v>443</v>
      </c>
      <c r="BX89" s="353"/>
      <c r="BY89" s="347" t="s">
        <v>443</v>
      </c>
      <c r="BZ89" s="320" t="s">
        <v>443</v>
      </c>
      <c r="CA89" s="320" t="s">
        <v>443</v>
      </c>
      <c r="CB89" s="320" t="s">
        <v>443</v>
      </c>
      <c r="CC89" s="320" t="s">
        <v>443</v>
      </c>
      <c r="CD89" s="346" t="s">
        <v>443</v>
      </c>
      <c r="CE89" s="353"/>
      <c r="CF89" s="347" t="s">
        <v>443</v>
      </c>
      <c r="CG89" s="333" t="s">
        <v>443</v>
      </c>
      <c r="CH89" s="333" t="s">
        <v>443</v>
      </c>
      <c r="CI89" s="333" t="s">
        <v>443</v>
      </c>
      <c r="CJ89" s="333" t="s">
        <v>443</v>
      </c>
      <c r="CK89" s="346" t="s">
        <v>443</v>
      </c>
      <c r="CL89" s="353"/>
      <c r="CM89" s="347" t="s">
        <v>443</v>
      </c>
      <c r="CN89" s="320" t="s">
        <v>443</v>
      </c>
      <c r="CO89" s="320" t="s">
        <v>443</v>
      </c>
      <c r="CP89" s="320" t="s">
        <v>443</v>
      </c>
      <c r="CQ89" s="320" t="s">
        <v>443</v>
      </c>
      <c r="CR89" s="346" t="s">
        <v>443</v>
      </c>
      <c r="CS89" s="353"/>
      <c r="CT89" s="330" t="s">
        <v>443</v>
      </c>
      <c r="CU89" s="248">
        <v>19000</v>
      </c>
      <c r="CV89" s="333" t="s">
        <v>443</v>
      </c>
      <c r="CW89" s="320" t="s">
        <v>443</v>
      </c>
      <c r="CX89" s="320" t="s">
        <v>443</v>
      </c>
      <c r="CY89" s="320" t="s">
        <v>443</v>
      </c>
      <c r="CZ89" s="346" t="s">
        <v>443</v>
      </c>
      <c r="DA89" s="353" t="s">
        <v>443</v>
      </c>
      <c r="DB89" s="347" t="s">
        <v>443</v>
      </c>
      <c r="DC89" s="320" t="s">
        <v>443</v>
      </c>
      <c r="DD89" s="320" t="s">
        <v>443</v>
      </c>
      <c r="DE89" s="320" t="s">
        <v>443</v>
      </c>
      <c r="DF89" s="320" t="s">
        <v>443</v>
      </c>
      <c r="DG89" s="346" t="s">
        <v>443</v>
      </c>
      <c r="DH89" s="353" t="s">
        <v>443</v>
      </c>
      <c r="DI89" s="347" t="s">
        <v>443</v>
      </c>
      <c r="DJ89" s="320" t="s">
        <v>443</v>
      </c>
      <c r="DK89" s="320" t="s">
        <v>443</v>
      </c>
      <c r="DL89" s="320" t="s">
        <v>443</v>
      </c>
      <c r="DM89" s="320" t="s">
        <v>443</v>
      </c>
      <c r="DN89" s="320" t="s">
        <v>443</v>
      </c>
      <c r="DO89" s="358" t="s">
        <v>443</v>
      </c>
      <c r="DP89" s="347" t="s">
        <v>443</v>
      </c>
    </row>
    <row r="90" spans="1:120" s="9" customFormat="1" ht="57" customHeight="1" x14ac:dyDescent="0.35">
      <c r="A90" s="244"/>
      <c r="B90" s="245">
        <v>2</v>
      </c>
      <c r="C90" s="254" t="s">
        <v>402</v>
      </c>
      <c r="D90" s="343" t="s">
        <v>439</v>
      </c>
      <c r="E90" s="261" t="s">
        <v>401</v>
      </c>
      <c r="F90" s="248">
        <v>18500</v>
      </c>
      <c r="G90" s="262"/>
      <c r="H90" s="250" t="s">
        <v>443</v>
      </c>
      <c r="I90" s="250" t="s">
        <v>443</v>
      </c>
      <c r="J90" s="251" t="s">
        <v>443</v>
      </c>
      <c r="K90" s="314"/>
      <c r="L90" s="250" t="s">
        <v>443</v>
      </c>
      <c r="M90" s="250" t="s">
        <v>443</v>
      </c>
      <c r="N90" s="252" t="s">
        <v>443</v>
      </c>
      <c r="O90" s="250" t="s">
        <v>443</v>
      </c>
      <c r="P90" s="250" t="s">
        <v>443</v>
      </c>
      <c r="Q90" s="251" t="s">
        <v>443</v>
      </c>
      <c r="R90" s="314"/>
      <c r="S90" s="250" t="s">
        <v>443</v>
      </c>
      <c r="T90" s="250" t="s">
        <v>443</v>
      </c>
      <c r="U90" s="252" t="s">
        <v>443</v>
      </c>
      <c r="V90" s="250" t="s">
        <v>443</v>
      </c>
      <c r="W90" s="250" t="s">
        <v>443</v>
      </c>
      <c r="X90" s="251" t="s">
        <v>443</v>
      </c>
      <c r="Y90" s="314"/>
      <c r="Z90" s="250" t="s">
        <v>443</v>
      </c>
      <c r="AA90" s="250" t="s">
        <v>443</v>
      </c>
      <c r="AB90" s="252" t="s">
        <v>443</v>
      </c>
      <c r="AC90" s="250" t="s">
        <v>443</v>
      </c>
      <c r="AD90" s="250" t="s">
        <v>443</v>
      </c>
      <c r="AE90" s="250"/>
      <c r="AF90" s="265"/>
      <c r="AG90" s="260"/>
      <c r="AH90" s="251"/>
      <c r="AI90" s="252"/>
      <c r="AJ90" s="273"/>
      <c r="AK90" s="251"/>
      <c r="AL90" s="248">
        <v>19000</v>
      </c>
      <c r="AM90" s="249"/>
      <c r="AN90" s="265"/>
      <c r="AO90" s="250" t="s">
        <v>443</v>
      </c>
      <c r="AP90" s="250" t="s">
        <v>443</v>
      </c>
      <c r="AQ90" s="252" t="s">
        <v>443</v>
      </c>
      <c r="AR90" s="250" t="s">
        <v>443</v>
      </c>
      <c r="AS90" s="250" t="s">
        <v>443</v>
      </c>
      <c r="AT90" s="251" t="s">
        <v>443</v>
      </c>
      <c r="AU90" s="314"/>
      <c r="AV90" s="250" t="s">
        <v>443</v>
      </c>
      <c r="AW90" s="250" t="s">
        <v>443</v>
      </c>
      <c r="AX90" s="252" t="s">
        <v>443</v>
      </c>
      <c r="AY90" s="250" t="s">
        <v>443</v>
      </c>
      <c r="AZ90" s="250" t="s">
        <v>443</v>
      </c>
      <c r="BA90" s="251" t="s">
        <v>443</v>
      </c>
      <c r="BB90" s="314"/>
      <c r="BC90" s="250" t="s">
        <v>443</v>
      </c>
      <c r="BD90" s="250" t="s">
        <v>443</v>
      </c>
      <c r="BE90" s="250" t="s">
        <v>443</v>
      </c>
      <c r="BF90" s="250" t="s">
        <v>443</v>
      </c>
      <c r="BG90" s="250" t="s">
        <v>443</v>
      </c>
      <c r="BH90" s="251" t="s">
        <v>443</v>
      </c>
      <c r="BI90" s="314"/>
      <c r="BJ90" s="250" t="s">
        <v>443</v>
      </c>
      <c r="BK90" s="250" t="s">
        <v>443</v>
      </c>
      <c r="BL90" s="252" t="s">
        <v>443</v>
      </c>
      <c r="BM90" s="250">
        <v>18500</v>
      </c>
      <c r="BN90" s="250">
        <v>18500</v>
      </c>
      <c r="BO90" s="325">
        <v>19000</v>
      </c>
      <c r="BP90" s="330" t="s">
        <v>443</v>
      </c>
      <c r="BQ90" s="335"/>
      <c r="BR90" s="347" t="s">
        <v>443</v>
      </c>
      <c r="BS90" s="320" t="s">
        <v>443</v>
      </c>
      <c r="BT90" s="320" t="s">
        <v>443</v>
      </c>
      <c r="BU90" s="320">
        <v>19000</v>
      </c>
      <c r="BV90" s="320" t="s">
        <v>443</v>
      </c>
      <c r="BW90" s="346">
        <v>19000</v>
      </c>
      <c r="BX90" s="353"/>
      <c r="BY90" s="347" t="s">
        <v>443</v>
      </c>
      <c r="BZ90" s="320">
        <v>19000</v>
      </c>
      <c r="CA90" s="320">
        <v>19000</v>
      </c>
      <c r="CB90" s="320">
        <v>19000</v>
      </c>
      <c r="CC90" s="320" t="s">
        <v>443</v>
      </c>
      <c r="CD90" s="346" t="s">
        <v>443</v>
      </c>
      <c r="CE90" s="353"/>
      <c r="CF90" s="347" t="s">
        <v>443</v>
      </c>
      <c r="CG90" s="333" t="s">
        <v>443</v>
      </c>
      <c r="CH90" s="333" t="s">
        <v>443</v>
      </c>
      <c r="CI90" s="333" t="s">
        <v>443</v>
      </c>
      <c r="CJ90" s="333" t="s">
        <v>443</v>
      </c>
      <c r="CK90" s="346" t="s">
        <v>443</v>
      </c>
      <c r="CL90" s="353"/>
      <c r="CM90" s="347" t="s">
        <v>443</v>
      </c>
      <c r="CN90" s="320" t="s">
        <v>443</v>
      </c>
      <c r="CO90" s="320">
        <v>19000</v>
      </c>
      <c r="CP90" s="320">
        <v>19000</v>
      </c>
      <c r="CQ90" s="320">
        <v>19000</v>
      </c>
      <c r="CR90" s="346">
        <v>19000</v>
      </c>
      <c r="CS90" s="353"/>
      <c r="CT90" s="330" t="s">
        <v>443</v>
      </c>
      <c r="CU90" s="248">
        <v>19000</v>
      </c>
      <c r="CV90" s="333" t="s">
        <v>443</v>
      </c>
      <c r="CW90" s="320">
        <v>19000</v>
      </c>
      <c r="CX90" s="320" t="s">
        <v>443</v>
      </c>
      <c r="CY90" s="320" t="s">
        <v>443</v>
      </c>
      <c r="CZ90" s="346" t="s">
        <v>443</v>
      </c>
      <c r="DA90" s="353" t="s">
        <v>443</v>
      </c>
      <c r="DB90" s="347" t="s">
        <v>443</v>
      </c>
      <c r="DC90" s="320" t="s">
        <v>443</v>
      </c>
      <c r="DD90" s="320">
        <v>19000</v>
      </c>
      <c r="DE90" s="320" t="s">
        <v>443</v>
      </c>
      <c r="DF90" s="320">
        <v>19000</v>
      </c>
      <c r="DG90" s="346">
        <v>19000</v>
      </c>
      <c r="DH90" s="353" t="s">
        <v>443</v>
      </c>
      <c r="DI90" s="347" t="s">
        <v>443</v>
      </c>
      <c r="DJ90" s="320">
        <v>19000</v>
      </c>
      <c r="DK90" s="320" t="s">
        <v>443</v>
      </c>
      <c r="DL90" s="320" t="s">
        <v>443</v>
      </c>
      <c r="DM90" s="320" t="s">
        <v>443</v>
      </c>
      <c r="DN90" s="320" t="s">
        <v>443</v>
      </c>
      <c r="DO90" s="358" t="s">
        <v>443</v>
      </c>
      <c r="DP90" s="347" t="s">
        <v>443</v>
      </c>
    </row>
    <row r="91" spans="1:120" s="9" customFormat="1" ht="57" hidden="1" customHeight="1" x14ac:dyDescent="0.35">
      <c r="A91" s="244"/>
      <c r="B91" s="245">
        <f t="shared" si="47"/>
        <v>13</v>
      </c>
      <c r="C91" s="254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</row>
    <row r="92" spans="1:120" s="9" customFormat="1" ht="57" hidden="1" customHeight="1" x14ac:dyDescent="0.35">
      <c r="A92" s="244"/>
      <c r="B92" s="245">
        <f t="shared" si="47"/>
        <v>14</v>
      </c>
      <c r="C92" s="254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</row>
    <row r="93" spans="1:120" s="9" customFormat="1" ht="57" hidden="1" customHeight="1" x14ac:dyDescent="0.35">
      <c r="A93" s="244"/>
      <c r="B93" s="245">
        <f t="shared" si="47"/>
        <v>15</v>
      </c>
      <c r="C93" s="254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</row>
    <row r="94" spans="1:120" s="9" customFormat="1" ht="57" hidden="1" customHeight="1" x14ac:dyDescent="0.35">
      <c r="A94" s="244"/>
      <c r="B94" s="245">
        <f t="shared" si="47"/>
        <v>16</v>
      </c>
      <c r="C94" s="254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</row>
    <row r="95" spans="1:120" s="9" customFormat="1" ht="57" hidden="1" customHeight="1" x14ac:dyDescent="0.35">
      <c r="A95" s="244"/>
      <c r="B95" s="245">
        <v>5</v>
      </c>
      <c r="C95" s="254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</row>
  </sheetData>
  <mergeCells count="17">
    <mergeCell ref="DI4:DO4"/>
    <mergeCell ref="W2:AY2"/>
    <mergeCell ref="AI4:AK4"/>
    <mergeCell ref="AM4:AN4"/>
    <mergeCell ref="AV4:BA4"/>
    <mergeCell ref="BC4:BH4"/>
    <mergeCell ref="BJ4:BN4"/>
    <mergeCell ref="BR4:BX4"/>
    <mergeCell ref="BY4:CE4"/>
    <mergeCell ref="CF4:CL4"/>
    <mergeCell ref="CM4:CS4"/>
    <mergeCell ref="DB4:DH4"/>
    <mergeCell ref="H4:J4"/>
    <mergeCell ref="L4:Q4"/>
    <mergeCell ref="S4:X4"/>
    <mergeCell ref="Z4:AH4"/>
    <mergeCell ref="AO4:AT4"/>
  </mergeCells>
  <pageMargins left="0.04" right="0" top="0.17" bottom="0.17" header="0.21" footer="0.17"/>
  <pageSetup paperSize="8" scale="25" fitToWidth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418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6"/>
    </row>
    <row r="3" spans="1:1415" ht="18" x14ac:dyDescent="0.35">
      <c r="A3" s="75"/>
      <c r="B3" s="75"/>
      <c r="C3" s="75"/>
      <c r="D3" s="75" t="s">
        <v>307</v>
      </c>
      <c r="E3" s="402">
        <v>44835</v>
      </c>
      <c r="F3" s="402"/>
      <c r="G3" s="402">
        <v>44837</v>
      </c>
      <c r="H3" s="402"/>
      <c r="I3" s="402">
        <v>44838</v>
      </c>
      <c r="J3" s="402"/>
      <c r="K3" s="402">
        <v>44839</v>
      </c>
      <c r="L3" s="402"/>
      <c r="M3" s="402">
        <v>44840</v>
      </c>
      <c r="N3" s="402"/>
      <c r="O3" s="402">
        <v>44841</v>
      </c>
      <c r="P3" s="402"/>
      <c r="Q3" s="402">
        <v>44842</v>
      </c>
      <c r="R3" s="402"/>
      <c r="S3" s="402">
        <v>44844</v>
      </c>
      <c r="T3" s="402"/>
      <c r="U3" s="402">
        <v>44845</v>
      </c>
      <c r="V3" s="402"/>
      <c r="W3" s="402">
        <v>44846</v>
      </c>
      <c r="X3" s="402"/>
      <c r="Y3" s="402">
        <v>44847</v>
      </c>
      <c r="Z3" s="402"/>
      <c r="AA3" s="402">
        <v>44848</v>
      </c>
      <c r="AB3" s="402"/>
      <c r="AC3" s="402">
        <v>44849</v>
      </c>
      <c r="AD3" s="402"/>
      <c r="AE3" s="402">
        <v>44851</v>
      </c>
      <c r="AF3" s="402"/>
      <c r="AG3" s="402">
        <v>44852</v>
      </c>
      <c r="AH3" s="402"/>
      <c r="AI3" s="402">
        <v>44853</v>
      </c>
      <c r="AJ3" s="402"/>
      <c r="AK3" s="402">
        <v>44854</v>
      </c>
      <c r="AL3" s="402"/>
      <c r="AM3" s="402">
        <v>44855</v>
      </c>
      <c r="AN3" s="402"/>
      <c r="AO3" s="402">
        <v>44856</v>
      </c>
      <c r="AP3" s="402"/>
      <c r="AQ3" s="402">
        <v>44858</v>
      </c>
      <c r="AR3" s="402"/>
      <c r="AS3" s="402">
        <v>44859</v>
      </c>
      <c r="AT3" s="402"/>
      <c r="AU3" s="402">
        <v>44860</v>
      </c>
      <c r="AV3" s="402"/>
      <c r="AW3" s="402">
        <v>44861</v>
      </c>
      <c r="AX3" s="402"/>
      <c r="AY3" s="402">
        <v>44862</v>
      </c>
      <c r="AZ3" s="402"/>
      <c r="BA3" s="402">
        <v>44863</v>
      </c>
      <c r="BB3" s="402"/>
      <c r="BC3" s="402">
        <v>44865</v>
      </c>
      <c r="BD3" s="402"/>
      <c r="BE3" s="402">
        <v>44866</v>
      </c>
      <c r="BF3" s="402"/>
      <c r="BG3" s="402">
        <v>44867</v>
      </c>
      <c r="BH3" s="402"/>
      <c r="BI3" s="402">
        <v>44868</v>
      </c>
      <c r="BJ3" s="402"/>
      <c r="BK3" s="402">
        <v>44869</v>
      </c>
      <c r="BL3" s="402"/>
      <c r="BM3" s="402">
        <v>44870</v>
      </c>
      <c r="BN3" s="402"/>
      <c r="BO3" s="402">
        <v>44872</v>
      </c>
      <c r="BP3" s="402"/>
      <c r="BQ3" s="402">
        <v>44873</v>
      </c>
      <c r="BR3" s="402"/>
      <c r="BS3" s="402">
        <v>44874</v>
      </c>
      <c r="BT3" s="402"/>
      <c r="BU3" s="402">
        <v>44875</v>
      </c>
      <c r="BV3" s="402"/>
      <c r="BW3" s="402">
        <v>44876</v>
      </c>
      <c r="BX3" s="402"/>
      <c r="BY3" s="402">
        <v>44877</v>
      </c>
      <c r="BZ3" s="402"/>
      <c r="CA3" s="402">
        <v>44879</v>
      </c>
      <c r="CB3" s="402"/>
      <c r="CC3" s="402">
        <v>44880</v>
      </c>
      <c r="CD3" s="402"/>
      <c r="CE3" s="402">
        <v>44881</v>
      </c>
      <c r="CF3" s="402"/>
      <c r="CG3" s="402">
        <v>44882</v>
      </c>
      <c r="CH3" s="402"/>
      <c r="CI3" s="402">
        <v>44883</v>
      </c>
      <c r="CJ3" s="402"/>
      <c r="CK3" s="402">
        <v>44884</v>
      </c>
      <c r="CL3" s="402"/>
      <c r="CM3" s="402">
        <v>44886</v>
      </c>
      <c r="CN3" s="402"/>
      <c r="CO3" s="402">
        <v>44887</v>
      </c>
      <c r="CP3" s="402"/>
      <c r="CQ3" s="402">
        <v>44888</v>
      </c>
      <c r="CR3" s="402"/>
      <c r="CS3" s="402">
        <v>44889</v>
      </c>
      <c r="CT3" s="402"/>
      <c r="CU3" s="402">
        <v>44890</v>
      </c>
      <c r="CV3" s="402"/>
      <c r="CW3" s="402">
        <v>44891</v>
      </c>
      <c r="CX3" s="402"/>
      <c r="CY3" s="402">
        <v>44893</v>
      </c>
      <c r="CZ3" s="402"/>
      <c r="DA3" s="402">
        <v>44894</v>
      </c>
      <c r="DB3" s="402"/>
      <c r="DC3" s="402">
        <v>44895</v>
      </c>
      <c r="DD3" s="402"/>
      <c r="DE3" s="402">
        <v>44896</v>
      </c>
      <c r="DF3" s="402"/>
      <c r="DG3" s="402"/>
      <c r="DH3" s="402">
        <v>44897</v>
      </c>
      <c r="DI3" s="402"/>
      <c r="DJ3" s="402"/>
      <c r="DK3" s="402">
        <v>44898</v>
      </c>
      <c r="DL3" s="402"/>
      <c r="DM3" s="402"/>
      <c r="DN3" s="402">
        <v>44900</v>
      </c>
      <c r="DO3" s="402"/>
      <c r="DP3" s="402"/>
      <c r="DQ3" s="402">
        <v>44901</v>
      </c>
      <c r="DR3" s="402"/>
      <c r="DS3" s="402"/>
      <c r="DT3" s="402">
        <v>44902</v>
      </c>
      <c r="DU3" s="402"/>
      <c r="DV3" s="402"/>
      <c r="DW3" s="402">
        <v>44903</v>
      </c>
      <c r="DX3" s="402"/>
      <c r="DY3" s="402"/>
      <c r="DZ3" s="402">
        <v>44904</v>
      </c>
      <c r="EA3" s="402"/>
      <c r="EB3" s="402"/>
      <c r="EC3" s="402">
        <v>44905</v>
      </c>
      <c r="ED3" s="402"/>
      <c r="EE3" s="402"/>
      <c r="EF3" s="402">
        <v>44907</v>
      </c>
      <c r="EG3" s="402"/>
      <c r="EH3" s="402"/>
      <c r="EI3" s="402">
        <v>44908</v>
      </c>
      <c r="EJ3" s="402"/>
      <c r="EK3" s="402"/>
      <c r="EL3" s="402">
        <v>44909</v>
      </c>
      <c r="EM3" s="402"/>
      <c r="EN3" s="402"/>
      <c r="EO3" s="402">
        <v>44910</v>
      </c>
      <c r="EP3" s="402"/>
      <c r="EQ3" s="402"/>
      <c r="ER3" s="402">
        <v>44911</v>
      </c>
      <c r="ES3" s="402"/>
      <c r="ET3" s="402"/>
      <c r="EU3" s="402">
        <v>44912</v>
      </c>
      <c r="EV3" s="402"/>
      <c r="EW3" s="402"/>
      <c r="EX3" s="402">
        <v>44914</v>
      </c>
      <c r="EY3" s="402"/>
      <c r="EZ3" s="402"/>
      <c r="FA3" s="402">
        <v>44915</v>
      </c>
      <c r="FB3" s="402"/>
      <c r="FC3" s="402"/>
      <c r="FD3" s="402">
        <v>44916</v>
      </c>
      <c r="FE3" s="402"/>
      <c r="FF3" s="402"/>
      <c r="FG3" s="402">
        <v>44917</v>
      </c>
      <c r="FH3" s="402"/>
      <c r="FI3" s="402"/>
      <c r="FJ3" s="402">
        <v>44918</v>
      </c>
      <c r="FK3" s="402"/>
      <c r="FL3" s="402"/>
      <c r="FM3" s="402">
        <v>44919</v>
      </c>
      <c r="FN3" s="402"/>
      <c r="FO3" s="402"/>
      <c r="FP3" s="402">
        <v>44921</v>
      </c>
      <c r="FQ3" s="402"/>
      <c r="FR3" s="402"/>
      <c r="FS3" s="402">
        <v>44922</v>
      </c>
      <c r="FT3" s="402"/>
      <c r="FU3" s="402"/>
      <c r="FV3" s="402">
        <v>44923</v>
      </c>
      <c r="FW3" s="402"/>
      <c r="FX3" s="402"/>
      <c r="FY3" s="402">
        <v>44924</v>
      </c>
      <c r="FZ3" s="402"/>
      <c r="GA3" s="402"/>
      <c r="GB3" s="402">
        <v>44925</v>
      </c>
      <c r="GC3" s="402"/>
      <c r="GD3" s="402"/>
      <c r="GE3" s="402">
        <v>44926</v>
      </c>
      <c r="GF3" s="402"/>
      <c r="GG3" s="402"/>
      <c r="GH3" s="402">
        <v>44929</v>
      </c>
      <c r="GI3" s="402"/>
      <c r="GJ3" s="402">
        <v>44930</v>
      </c>
      <c r="GK3" s="402"/>
      <c r="GL3" s="402">
        <v>44931</v>
      </c>
      <c r="GM3" s="402"/>
      <c r="GN3" s="402">
        <v>44932</v>
      </c>
      <c r="GO3" s="402"/>
      <c r="GP3" s="402">
        <v>44933</v>
      </c>
      <c r="GQ3" s="402"/>
      <c r="GR3" s="402">
        <v>44935</v>
      </c>
      <c r="GS3" s="402"/>
      <c r="GT3" s="402">
        <v>44936</v>
      </c>
      <c r="GU3" s="402"/>
      <c r="GV3" s="402">
        <v>44937</v>
      </c>
      <c r="GW3" s="402"/>
      <c r="GX3" s="402">
        <v>44938</v>
      </c>
      <c r="GY3" s="402"/>
      <c r="GZ3" s="402">
        <v>44939</v>
      </c>
      <c r="HA3" s="402"/>
      <c r="HB3" s="402">
        <v>44940</v>
      </c>
      <c r="HC3" s="402"/>
      <c r="HD3" s="402">
        <v>44941</v>
      </c>
      <c r="HE3" s="402"/>
      <c r="HF3" s="402">
        <v>44942</v>
      </c>
      <c r="HG3" s="402"/>
      <c r="HH3" s="402">
        <v>44943</v>
      </c>
      <c r="HI3" s="402"/>
      <c r="HJ3" s="402">
        <v>44944</v>
      </c>
      <c r="HK3" s="402"/>
      <c r="HL3" s="402">
        <v>44945</v>
      </c>
      <c r="HM3" s="402"/>
      <c r="HN3" s="402">
        <v>44956</v>
      </c>
      <c r="HO3" s="402"/>
      <c r="HP3" s="402">
        <v>44957</v>
      </c>
      <c r="HQ3" s="402"/>
      <c r="HR3" s="402">
        <v>44958</v>
      </c>
      <c r="HS3" s="402"/>
      <c r="HT3" s="402">
        <v>44959</v>
      </c>
      <c r="HU3" s="402"/>
      <c r="HV3" s="402">
        <v>44960</v>
      </c>
      <c r="HW3" s="402"/>
      <c r="HX3" s="402">
        <v>44961</v>
      </c>
      <c r="HY3" s="402"/>
      <c r="HZ3" s="402">
        <v>44963</v>
      </c>
      <c r="IA3" s="402"/>
      <c r="IB3" s="402">
        <v>44964</v>
      </c>
      <c r="IC3" s="402"/>
      <c r="ID3" s="402">
        <v>44965</v>
      </c>
      <c r="IE3" s="402"/>
      <c r="IF3" s="402">
        <v>44966</v>
      </c>
      <c r="IG3" s="402"/>
      <c r="IH3" s="402">
        <v>44967</v>
      </c>
      <c r="II3" s="402"/>
      <c r="IJ3" s="402">
        <v>44968</v>
      </c>
      <c r="IK3" s="402"/>
      <c r="IL3" s="402">
        <v>44970</v>
      </c>
      <c r="IM3" s="402"/>
      <c r="IN3" s="402">
        <v>44971</v>
      </c>
      <c r="IO3" s="402"/>
      <c r="IP3" s="402">
        <v>44972</v>
      </c>
      <c r="IQ3" s="402"/>
      <c r="IR3" s="402">
        <v>44973</v>
      </c>
      <c r="IS3" s="402"/>
      <c r="IT3" s="402">
        <v>44974</v>
      </c>
      <c r="IU3" s="402"/>
      <c r="IV3" s="402">
        <v>44975</v>
      </c>
      <c r="IW3" s="402"/>
      <c r="IX3" s="402">
        <v>44977</v>
      </c>
      <c r="IY3" s="402"/>
      <c r="IZ3" s="402">
        <v>44978</v>
      </c>
      <c r="JA3" s="402"/>
      <c r="JB3" s="402">
        <v>44979</v>
      </c>
      <c r="JC3" s="402"/>
      <c r="JD3" s="402">
        <v>44980</v>
      </c>
      <c r="JE3" s="402"/>
      <c r="JF3" s="402">
        <v>44981</v>
      </c>
      <c r="JG3" s="402"/>
      <c r="JH3" s="402">
        <v>44982</v>
      </c>
      <c r="JI3" s="402"/>
      <c r="JJ3" s="402">
        <v>44984</v>
      </c>
      <c r="JK3" s="402"/>
      <c r="JL3" s="402">
        <v>44985</v>
      </c>
      <c r="JM3" s="402"/>
      <c r="JN3" s="402">
        <v>44986</v>
      </c>
      <c r="JO3" s="402"/>
      <c r="JP3" s="402">
        <v>44987</v>
      </c>
      <c r="JQ3" s="402"/>
      <c r="JR3" s="402">
        <v>44988</v>
      </c>
      <c r="JS3" s="402"/>
      <c r="JT3" s="402">
        <v>44989</v>
      </c>
      <c r="JU3" s="402"/>
      <c r="JV3" s="402">
        <v>44991</v>
      </c>
      <c r="JW3" s="402"/>
      <c r="JX3" s="402">
        <v>44992</v>
      </c>
      <c r="JY3" s="402"/>
      <c r="JZ3" s="402">
        <v>44993</v>
      </c>
      <c r="KA3" s="402"/>
      <c r="KB3" s="402">
        <v>44994</v>
      </c>
      <c r="KC3" s="402"/>
      <c r="KD3" s="402">
        <v>44995</v>
      </c>
      <c r="KE3" s="402"/>
      <c r="KF3" s="402">
        <v>44996</v>
      </c>
      <c r="KG3" s="402"/>
      <c r="KH3" s="402">
        <v>44998</v>
      </c>
      <c r="KI3" s="402"/>
      <c r="KJ3" s="402">
        <v>44999</v>
      </c>
      <c r="KK3" s="402"/>
      <c r="KL3" s="402">
        <v>45000</v>
      </c>
      <c r="KM3" s="402"/>
      <c r="KN3" s="402">
        <v>45001</v>
      </c>
      <c r="KO3" s="402"/>
      <c r="KP3" s="402">
        <v>45002</v>
      </c>
      <c r="KQ3" s="402"/>
      <c r="KR3" s="402">
        <v>45003</v>
      </c>
      <c r="KS3" s="402"/>
      <c r="KT3" s="402">
        <v>45005</v>
      </c>
      <c r="KU3" s="402"/>
      <c r="KV3" s="402">
        <v>45006</v>
      </c>
      <c r="KW3" s="402"/>
      <c r="KX3" s="402">
        <v>45007</v>
      </c>
      <c r="KY3" s="402"/>
      <c r="KZ3" s="402">
        <v>45008</v>
      </c>
      <c r="LA3" s="402"/>
      <c r="LB3" s="402">
        <v>45009</v>
      </c>
      <c r="LC3" s="402"/>
      <c r="LD3" s="402">
        <v>45010</v>
      </c>
      <c r="LE3" s="402"/>
      <c r="LF3" s="402">
        <v>45012</v>
      </c>
      <c r="LG3" s="402"/>
      <c r="LH3" s="402">
        <v>45013</v>
      </c>
      <c r="LI3" s="402"/>
      <c r="LJ3" s="402">
        <v>45014</v>
      </c>
      <c r="LK3" s="402"/>
      <c r="LL3" s="402">
        <v>45015</v>
      </c>
      <c r="LM3" s="402"/>
      <c r="LN3" s="402">
        <v>45016</v>
      </c>
      <c r="LO3" s="402"/>
      <c r="LP3" s="402">
        <v>45017</v>
      </c>
      <c r="LQ3" s="402"/>
      <c r="LR3" s="402">
        <v>45019</v>
      </c>
      <c r="LS3" s="402"/>
      <c r="LT3" s="402">
        <v>45020</v>
      </c>
      <c r="LU3" s="402"/>
      <c r="LV3" s="402">
        <v>45021</v>
      </c>
      <c r="LW3" s="402"/>
      <c r="LX3" s="402">
        <v>45022</v>
      </c>
      <c r="LY3" s="402"/>
      <c r="LZ3" s="402">
        <v>45023</v>
      </c>
      <c r="MA3" s="402"/>
      <c r="MB3" s="402">
        <v>45024</v>
      </c>
      <c r="MC3" s="402"/>
      <c r="MD3" s="402">
        <v>45026</v>
      </c>
      <c r="ME3" s="402"/>
      <c r="MF3" s="402">
        <v>45027</v>
      </c>
      <c r="MG3" s="402"/>
      <c r="MH3" s="402">
        <v>45028</v>
      </c>
      <c r="MI3" s="402"/>
      <c r="MJ3" s="402">
        <v>45029</v>
      </c>
      <c r="MK3" s="402"/>
      <c r="ML3" s="402">
        <v>45030</v>
      </c>
      <c r="MM3" s="402"/>
      <c r="MN3" s="402">
        <v>45031</v>
      </c>
      <c r="MO3" s="402"/>
      <c r="MP3" s="402">
        <v>45033</v>
      </c>
      <c r="MQ3" s="402"/>
      <c r="MR3" s="402">
        <v>45034</v>
      </c>
      <c r="MS3" s="402"/>
      <c r="MT3" s="402">
        <v>45035</v>
      </c>
      <c r="MU3" s="402"/>
      <c r="MV3" s="402">
        <v>45036</v>
      </c>
      <c r="MW3" s="402"/>
      <c r="MX3" s="402">
        <v>45037</v>
      </c>
      <c r="MY3" s="402"/>
      <c r="MZ3" s="402">
        <v>45038</v>
      </c>
      <c r="NA3" s="402"/>
      <c r="NB3" s="402">
        <v>45040</v>
      </c>
      <c r="NC3" s="402"/>
      <c r="ND3" s="402">
        <v>45041</v>
      </c>
      <c r="NE3" s="402"/>
      <c r="NF3" s="402">
        <v>45042</v>
      </c>
      <c r="NG3" s="402"/>
      <c r="NH3" s="402">
        <v>45043</v>
      </c>
      <c r="NI3" s="402"/>
      <c r="NJ3" s="402">
        <v>45044</v>
      </c>
      <c r="NK3" s="402"/>
      <c r="NL3" s="402">
        <v>45049</v>
      </c>
      <c r="NM3" s="402"/>
      <c r="NN3" s="402">
        <v>45050</v>
      </c>
      <c r="NO3" s="402"/>
      <c r="NP3" s="402">
        <v>45051</v>
      </c>
      <c r="NQ3" s="402"/>
      <c r="NR3" s="402">
        <v>45052</v>
      </c>
      <c r="NS3" s="402"/>
      <c r="NT3" s="402">
        <v>45054</v>
      </c>
      <c r="NU3" s="402"/>
      <c r="NV3" s="402">
        <v>45055</v>
      </c>
      <c r="NW3" s="402"/>
      <c r="NX3" s="402">
        <v>45056</v>
      </c>
      <c r="NY3" s="402"/>
      <c r="NZ3" s="402">
        <v>45057</v>
      </c>
      <c r="OA3" s="402"/>
      <c r="OB3" s="402">
        <v>45058</v>
      </c>
      <c r="OC3" s="402"/>
      <c r="OD3" s="402">
        <v>45059</v>
      </c>
      <c r="OE3" s="402"/>
      <c r="OF3" s="402">
        <v>45061</v>
      </c>
      <c r="OG3" s="402"/>
      <c r="OH3" s="402">
        <v>45062</v>
      </c>
      <c r="OI3" s="402"/>
      <c r="OJ3" s="402">
        <v>45063</v>
      </c>
      <c r="OK3" s="402"/>
      <c r="OL3" s="402">
        <v>45064</v>
      </c>
      <c r="OM3" s="402"/>
      <c r="ON3" s="402">
        <v>45065</v>
      </c>
      <c r="OO3" s="402"/>
      <c r="OP3" s="402">
        <v>45066</v>
      </c>
      <c r="OQ3" s="402"/>
      <c r="OR3" s="402">
        <v>45068</v>
      </c>
      <c r="OS3" s="402"/>
      <c r="OT3" s="402">
        <v>45069</v>
      </c>
      <c r="OU3" s="402"/>
      <c r="OV3" s="402">
        <v>45070</v>
      </c>
      <c r="OW3" s="402"/>
      <c r="OX3" s="402">
        <v>45071</v>
      </c>
      <c r="OY3" s="402"/>
      <c r="OZ3" s="402">
        <v>45072</v>
      </c>
      <c r="PA3" s="402"/>
      <c r="PB3" s="402">
        <v>45073</v>
      </c>
      <c r="PC3" s="402"/>
      <c r="PD3" s="402">
        <v>45075</v>
      </c>
      <c r="PE3" s="402"/>
      <c r="PF3" s="402">
        <v>45076</v>
      </c>
      <c r="PG3" s="402"/>
      <c r="PH3" s="402">
        <v>45077</v>
      </c>
      <c r="PI3" s="402"/>
      <c r="PJ3" s="402">
        <v>45078</v>
      </c>
      <c r="PK3" s="402"/>
      <c r="PL3" s="402">
        <v>45079</v>
      </c>
      <c r="PM3" s="402"/>
      <c r="PN3" s="402">
        <v>45080</v>
      </c>
      <c r="PO3" s="402"/>
      <c r="PP3" s="402">
        <v>45082</v>
      </c>
      <c r="PQ3" s="402"/>
      <c r="PR3" s="402">
        <v>45083</v>
      </c>
      <c r="PS3" s="402"/>
      <c r="PT3" s="402">
        <v>45084</v>
      </c>
      <c r="PU3" s="402"/>
      <c r="PV3" s="402">
        <v>45085</v>
      </c>
      <c r="PW3" s="402"/>
      <c r="PX3" s="402">
        <v>45086</v>
      </c>
      <c r="PY3" s="402"/>
      <c r="PZ3" s="402">
        <v>45087</v>
      </c>
      <c r="QA3" s="402"/>
      <c r="QB3" s="402">
        <v>45089</v>
      </c>
      <c r="QC3" s="402"/>
      <c r="QD3" s="402">
        <v>45090</v>
      </c>
      <c r="QE3" s="402"/>
      <c r="QF3" s="402">
        <v>45091</v>
      </c>
      <c r="QG3" s="402"/>
      <c r="QH3" s="402">
        <v>45092</v>
      </c>
      <c r="QI3" s="402"/>
      <c r="QJ3" s="402">
        <v>45093</v>
      </c>
      <c r="QK3" s="402"/>
      <c r="QL3" s="402">
        <v>45094</v>
      </c>
      <c r="QM3" s="402"/>
      <c r="QN3" s="402">
        <v>45096</v>
      </c>
      <c r="QO3" s="402"/>
      <c r="QP3" s="402">
        <v>45097</v>
      </c>
      <c r="QQ3" s="402"/>
      <c r="QR3" s="402">
        <v>45098</v>
      </c>
      <c r="QS3" s="402"/>
      <c r="QT3" s="402">
        <v>45099</v>
      </c>
      <c r="QU3" s="402"/>
      <c r="QV3" s="402">
        <v>45100</v>
      </c>
      <c r="QW3" s="402"/>
      <c r="QX3" s="402">
        <v>45101</v>
      </c>
      <c r="QY3" s="402"/>
      <c r="QZ3" s="402">
        <v>45103</v>
      </c>
      <c r="RA3" s="402"/>
      <c r="RB3" s="402">
        <v>45104</v>
      </c>
      <c r="RC3" s="402"/>
      <c r="RD3" s="402">
        <v>45105</v>
      </c>
      <c r="RE3" s="402"/>
      <c r="RF3" s="402">
        <v>45106</v>
      </c>
      <c r="RG3" s="402"/>
      <c r="RH3" s="402">
        <v>45107</v>
      </c>
      <c r="RI3" s="402"/>
      <c r="RJ3" s="402">
        <v>45108</v>
      </c>
      <c r="RK3" s="402"/>
      <c r="RL3" s="402">
        <v>45110</v>
      </c>
      <c r="RM3" s="402"/>
      <c r="RN3" s="402">
        <v>45111</v>
      </c>
      <c r="RO3" s="402"/>
      <c r="RP3" s="402">
        <v>45112</v>
      </c>
      <c r="RQ3" s="402"/>
      <c r="RR3" s="402">
        <v>45113</v>
      </c>
      <c r="RS3" s="402"/>
      <c r="RT3" s="402">
        <v>45114</v>
      </c>
      <c r="RU3" s="402"/>
      <c r="RV3" s="402">
        <v>45115</v>
      </c>
      <c r="RW3" s="402"/>
      <c r="RX3" s="402">
        <v>45117</v>
      </c>
      <c r="RY3" s="402"/>
      <c r="RZ3" s="402">
        <v>45118</v>
      </c>
      <c r="SA3" s="402"/>
      <c r="SB3" s="402">
        <v>45119</v>
      </c>
      <c r="SC3" s="402"/>
      <c r="SD3" s="402">
        <v>45120</v>
      </c>
      <c r="SE3" s="402"/>
      <c r="SF3" s="402">
        <v>45121</v>
      </c>
      <c r="SG3" s="402"/>
      <c r="SH3" s="402">
        <v>45122</v>
      </c>
      <c r="SI3" s="402"/>
      <c r="SJ3" s="402">
        <v>45124</v>
      </c>
      <c r="SK3" s="402"/>
      <c r="SL3" s="402">
        <v>45125</v>
      </c>
      <c r="SM3" s="402"/>
      <c r="SN3" s="402">
        <v>45126</v>
      </c>
      <c r="SO3" s="402"/>
      <c r="SP3" s="402">
        <v>45127</v>
      </c>
      <c r="SQ3" s="402"/>
      <c r="SR3" s="402">
        <v>45128</v>
      </c>
      <c r="SS3" s="402"/>
      <c r="ST3" s="402">
        <v>45129</v>
      </c>
      <c r="SU3" s="402"/>
      <c r="SV3" s="402">
        <v>45131</v>
      </c>
      <c r="SW3" s="402"/>
      <c r="SX3" s="402">
        <v>45132</v>
      </c>
      <c r="SY3" s="402"/>
      <c r="SZ3" s="402">
        <v>45133</v>
      </c>
      <c r="TA3" s="402"/>
      <c r="TB3" s="402">
        <v>45134</v>
      </c>
      <c r="TC3" s="402"/>
      <c r="TD3" s="402">
        <v>45135</v>
      </c>
      <c r="TE3" s="402"/>
      <c r="TF3" s="402">
        <v>45136</v>
      </c>
      <c r="TG3" s="402"/>
      <c r="TH3" s="402">
        <v>45138</v>
      </c>
      <c r="TI3" s="402"/>
      <c r="TJ3" s="402">
        <v>45139</v>
      </c>
      <c r="TK3" s="402"/>
      <c r="TL3" s="402">
        <v>45140</v>
      </c>
      <c r="TM3" s="402"/>
      <c r="TN3" s="402">
        <v>45141</v>
      </c>
      <c r="TO3" s="402"/>
      <c r="TP3" s="402">
        <v>45142</v>
      </c>
      <c r="TQ3" s="402"/>
      <c r="TR3" s="402">
        <v>45143</v>
      </c>
      <c r="TS3" s="402"/>
      <c r="TT3" s="402">
        <v>45145</v>
      </c>
      <c r="TU3" s="402"/>
      <c r="TV3" s="402">
        <v>45146</v>
      </c>
      <c r="TW3" s="402"/>
      <c r="TX3" s="402">
        <v>45147</v>
      </c>
      <c r="TY3" s="402"/>
      <c r="TZ3" s="402">
        <v>45148</v>
      </c>
      <c r="UA3" s="402"/>
      <c r="UB3" s="402">
        <v>45149</v>
      </c>
      <c r="UC3" s="402"/>
      <c r="UD3" s="402">
        <v>45150</v>
      </c>
      <c r="UE3" s="402"/>
      <c r="UF3" s="402">
        <v>45152</v>
      </c>
      <c r="UG3" s="402"/>
      <c r="UH3" s="402">
        <v>45153</v>
      </c>
      <c r="UI3" s="402"/>
      <c r="UJ3" s="402">
        <v>45154</v>
      </c>
      <c r="UK3" s="402"/>
      <c r="UL3" s="402">
        <v>45155</v>
      </c>
      <c r="UM3" s="402"/>
      <c r="UN3" s="402">
        <v>45156</v>
      </c>
      <c r="UO3" s="402"/>
      <c r="UP3" s="402">
        <v>45157</v>
      </c>
      <c r="UQ3" s="402"/>
      <c r="UR3" s="402">
        <v>45159</v>
      </c>
      <c r="US3" s="402"/>
      <c r="UT3" s="402">
        <v>45160</v>
      </c>
      <c r="UU3" s="402"/>
      <c r="UV3" s="402">
        <v>45161</v>
      </c>
      <c r="UW3" s="402"/>
      <c r="UX3" s="402">
        <v>45162</v>
      </c>
      <c r="UY3" s="402"/>
      <c r="UZ3" s="402">
        <v>45163</v>
      </c>
      <c r="VA3" s="402"/>
      <c r="VB3" s="402">
        <v>45164</v>
      </c>
      <c r="VC3" s="402"/>
      <c r="VD3" s="402">
        <v>45166</v>
      </c>
      <c r="VE3" s="402"/>
      <c r="VF3" s="402">
        <v>45167</v>
      </c>
      <c r="VG3" s="402"/>
      <c r="VH3" s="402">
        <v>45168</v>
      </c>
      <c r="VI3" s="402"/>
      <c r="VJ3" s="402">
        <v>45169</v>
      </c>
      <c r="VK3" s="402"/>
      <c r="VL3" s="402">
        <v>45173</v>
      </c>
      <c r="VM3" s="402"/>
      <c r="VN3" s="402">
        <v>45174</v>
      </c>
      <c r="VO3" s="402"/>
      <c r="VP3" s="402">
        <v>45175</v>
      </c>
      <c r="VQ3" s="402"/>
      <c r="VR3" s="402">
        <v>45176</v>
      </c>
      <c r="VS3" s="402"/>
      <c r="VT3" s="402">
        <v>45177</v>
      </c>
      <c r="VU3" s="402"/>
      <c r="VV3" s="402">
        <v>45178</v>
      </c>
      <c r="VW3" s="402"/>
      <c r="VX3" s="402">
        <v>45180</v>
      </c>
      <c r="VY3" s="402"/>
      <c r="VZ3" s="402">
        <v>45181</v>
      </c>
      <c r="WA3" s="402"/>
      <c r="WB3" s="402">
        <v>45182</v>
      </c>
      <c r="WC3" s="402"/>
      <c r="WD3" s="402">
        <v>45183</v>
      </c>
      <c r="WE3" s="402"/>
      <c r="WF3" s="402">
        <v>45184</v>
      </c>
      <c r="WG3" s="402"/>
      <c r="WH3" s="402">
        <v>45185</v>
      </c>
      <c r="WI3" s="402"/>
      <c r="WJ3" s="402">
        <v>45187</v>
      </c>
      <c r="WK3" s="402"/>
      <c r="WL3" s="402">
        <v>45188</v>
      </c>
      <c r="WM3" s="402"/>
      <c r="WN3" s="402">
        <v>45189</v>
      </c>
      <c r="WO3" s="402"/>
      <c r="WP3" s="402">
        <v>45190</v>
      </c>
      <c r="WQ3" s="402"/>
      <c r="WR3" s="402">
        <v>45191</v>
      </c>
      <c r="WS3" s="402"/>
      <c r="WT3" s="402">
        <v>45192</v>
      </c>
      <c r="WU3" s="402"/>
      <c r="WV3" s="402">
        <v>45194</v>
      </c>
      <c r="WW3" s="402"/>
      <c r="WX3" s="402">
        <v>45195</v>
      </c>
      <c r="WY3" s="402"/>
      <c r="WZ3" s="402">
        <v>45196</v>
      </c>
      <c r="XA3" s="402"/>
      <c r="XB3" s="402">
        <v>45197</v>
      </c>
      <c r="XC3" s="402"/>
      <c r="XD3" s="402">
        <v>45198</v>
      </c>
      <c r="XE3" s="402"/>
      <c r="XF3" s="402">
        <v>45199</v>
      </c>
      <c r="XG3" s="402"/>
      <c r="XH3" s="402">
        <v>45201</v>
      </c>
      <c r="XI3" s="402"/>
      <c r="XJ3" s="402">
        <v>45202</v>
      </c>
      <c r="XK3" s="402"/>
      <c r="XL3" s="402">
        <v>45203</v>
      </c>
      <c r="XM3" s="402"/>
      <c r="XN3" s="402">
        <v>45204</v>
      </c>
      <c r="XO3" s="402"/>
      <c r="XP3" s="402">
        <v>45205</v>
      </c>
      <c r="XQ3" s="402"/>
      <c r="XR3" s="402">
        <v>45206</v>
      </c>
      <c r="XS3" s="402"/>
      <c r="XT3" s="402">
        <v>45208</v>
      </c>
      <c r="XU3" s="402"/>
      <c r="XV3" s="402">
        <v>45209</v>
      </c>
      <c r="XW3" s="402"/>
      <c r="XX3" s="402">
        <v>45210</v>
      </c>
      <c r="XY3" s="402"/>
      <c r="XZ3" s="402">
        <v>45211</v>
      </c>
      <c r="YA3" s="402"/>
      <c r="YB3" s="402">
        <v>45212</v>
      </c>
      <c r="YC3" s="402"/>
      <c r="YD3" s="402">
        <v>45213</v>
      </c>
      <c r="YE3" s="402"/>
      <c r="YF3" s="402">
        <v>45215</v>
      </c>
      <c r="YG3" s="402"/>
      <c r="YH3" s="402">
        <v>45216</v>
      </c>
      <c r="YI3" s="402"/>
      <c r="YJ3" s="402">
        <v>45217</v>
      </c>
      <c r="YK3" s="402"/>
      <c r="YL3" s="402">
        <v>45218</v>
      </c>
      <c r="YM3" s="402"/>
      <c r="YN3" s="402">
        <v>45219</v>
      </c>
      <c r="YO3" s="402"/>
      <c r="YP3" s="402">
        <v>45220</v>
      </c>
      <c r="YQ3" s="402"/>
      <c r="YR3" s="402">
        <v>45222</v>
      </c>
      <c r="YS3" s="402"/>
      <c r="YT3" s="402">
        <v>45223</v>
      </c>
      <c r="YU3" s="402"/>
      <c r="YV3" s="402">
        <v>45224</v>
      </c>
      <c r="YW3" s="402"/>
      <c r="YX3" s="402">
        <v>45225</v>
      </c>
      <c r="YY3" s="402"/>
      <c r="YZ3" s="402">
        <v>45226</v>
      </c>
      <c r="ZA3" s="402"/>
      <c r="ZB3" s="402">
        <v>45227</v>
      </c>
      <c r="ZC3" s="402"/>
      <c r="ZD3" s="402">
        <v>45229</v>
      </c>
      <c r="ZE3" s="402"/>
      <c r="ZF3" s="402">
        <v>45230</v>
      </c>
      <c r="ZG3" s="402"/>
      <c r="ZH3" s="402">
        <v>45231</v>
      </c>
      <c r="ZI3" s="402"/>
      <c r="ZJ3" s="402">
        <v>45232</v>
      </c>
      <c r="ZK3" s="402"/>
      <c r="ZL3" s="402">
        <v>45233</v>
      </c>
      <c r="ZM3" s="402"/>
      <c r="ZN3" s="402">
        <v>45234</v>
      </c>
      <c r="ZO3" s="402"/>
      <c r="ZP3" s="402">
        <v>45236</v>
      </c>
      <c r="ZQ3" s="402"/>
      <c r="ZR3" s="402">
        <v>45237</v>
      </c>
      <c r="ZS3" s="402"/>
      <c r="ZT3" s="402">
        <v>45238</v>
      </c>
      <c r="ZU3" s="402"/>
      <c r="ZV3" s="402">
        <v>45239</v>
      </c>
      <c r="ZW3" s="402"/>
      <c r="ZX3" s="402">
        <v>45240</v>
      </c>
      <c r="ZY3" s="402"/>
      <c r="ZZ3" s="402">
        <v>45241</v>
      </c>
      <c r="AAA3" s="402"/>
      <c r="AAB3" s="402">
        <v>45243</v>
      </c>
      <c r="AAC3" s="402"/>
      <c r="AAD3" s="402">
        <v>45244</v>
      </c>
      <c r="AAE3" s="402"/>
      <c r="AAF3" s="402">
        <v>45245</v>
      </c>
      <c r="AAG3" s="402"/>
      <c r="AAH3" s="402">
        <v>45246</v>
      </c>
      <c r="AAI3" s="402"/>
      <c r="AAJ3" s="402">
        <v>45247</v>
      </c>
      <c r="AAK3" s="402"/>
      <c r="AAL3" s="402">
        <v>45248</v>
      </c>
      <c r="AAM3" s="402"/>
      <c r="AAN3" s="402">
        <v>45250</v>
      </c>
      <c r="AAO3" s="402"/>
      <c r="AAP3" s="402">
        <v>45251</v>
      </c>
      <c r="AAQ3" s="402"/>
      <c r="AAR3" s="402">
        <v>45252</v>
      </c>
      <c r="AAS3" s="402"/>
      <c r="AAT3" s="402">
        <v>45253</v>
      </c>
      <c r="AAU3" s="402"/>
      <c r="AAV3" s="402">
        <v>45254</v>
      </c>
      <c r="AAW3" s="402"/>
      <c r="AAX3" s="402">
        <v>45255</v>
      </c>
      <c r="AAY3" s="402"/>
      <c r="AAZ3" s="402">
        <v>45257</v>
      </c>
      <c r="ABA3" s="402"/>
      <c r="ABB3" s="402">
        <v>45258</v>
      </c>
      <c r="ABC3" s="402"/>
      <c r="ABD3" s="402">
        <v>45259</v>
      </c>
      <c r="ABE3" s="402"/>
      <c r="ABF3" s="402">
        <v>45260</v>
      </c>
      <c r="ABG3" s="402"/>
      <c r="ABH3" s="402">
        <v>45261</v>
      </c>
      <c r="ABI3" s="402"/>
      <c r="ABJ3" s="402">
        <v>45262</v>
      </c>
      <c r="ABK3" s="402"/>
      <c r="ABL3" s="402">
        <v>45264</v>
      </c>
      <c r="ABM3" s="402"/>
      <c r="ABN3" s="402">
        <v>45265</v>
      </c>
      <c r="ABO3" s="402"/>
      <c r="ABP3" s="402">
        <v>45266</v>
      </c>
      <c r="ABQ3" s="402"/>
      <c r="ABR3" s="402">
        <v>45267</v>
      </c>
      <c r="ABS3" s="402"/>
      <c r="ABT3" s="402">
        <v>45268</v>
      </c>
      <c r="ABU3" s="402"/>
      <c r="ABV3" s="402">
        <v>45269</v>
      </c>
      <c r="ABW3" s="402"/>
      <c r="ABX3" s="402">
        <v>45271</v>
      </c>
      <c r="ABY3" s="402"/>
      <c r="ABZ3" s="402">
        <v>45272</v>
      </c>
      <c r="ACA3" s="402"/>
      <c r="ACB3" s="402">
        <v>45273</v>
      </c>
      <c r="ACC3" s="402"/>
      <c r="ACD3" s="402">
        <v>45274</v>
      </c>
      <c r="ACE3" s="402"/>
      <c r="ACF3" s="402">
        <v>45275</v>
      </c>
      <c r="ACG3" s="402"/>
      <c r="ACH3" s="402">
        <v>45276</v>
      </c>
      <c r="ACI3" s="402"/>
      <c r="ACJ3" s="402">
        <v>45278</v>
      </c>
      <c r="ACK3" s="402"/>
      <c r="ACL3" s="402">
        <v>45279</v>
      </c>
      <c r="ACM3" s="402"/>
      <c r="ACN3" s="402">
        <v>45280</v>
      </c>
      <c r="ACO3" s="402"/>
      <c r="ACP3" s="402">
        <v>45281</v>
      </c>
      <c r="ACQ3" s="402"/>
      <c r="ACR3" s="402">
        <v>45282</v>
      </c>
      <c r="ACS3" s="402"/>
      <c r="ACT3" s="402">
        <v>45283</v>
      </c>
      <c r="ACU3" s="402"/>
      <c r="ACV3" s="402">
        <v>45285</v>
      </c>
      <c r="ACW3" s="402"/>
      <c r="ACX3" s="402">
        <v>45286</v>
      </c>
      <c r="ACY3" s="402"/>
      <c r="ACZ3" s="402">
        <v>45287</v>
      </c>
      <c r="ADA3" s="402"/>
      <c r="ADB3" s="402">
        <v>45288</v>
      </c>
      <c r="ADC3" s="402"/>
      <c r="ADD3" s="402">
        <v>45289</v>
      </c>
      <c r="ADE3" s="402"/>
      <c r="ADF3" s="402">
        <v>45290</v>
      </c>
      <c r="ADG3" s="402"/>
      <c r="ADH3" s="402">
        <v>45291</v>
      </c>
      <c r="ADI3" s="402"/>
      <c r="ADJ3" s="402">
        <v>45293</v>
      </c>
      <c r="ADK3" s="402"/>
      <c r="ADL3" s="402">
        <v>45294</v>
      </c>
      <c r="ADM3" s="402"/>
      <c r="ADN3" s="402">
        <v>45295</v>
      </c>
      <c r="ADO3" s="402"/>
      <c r="ADP3" s="402">
        <v>45296</v>
      </c>
      <c r="ADQ3" s="402"/>
      <c r="ADR3" s="402">
        <v>45297</v>
      </c>
      <c r="ADS3" s="402"/>
      <c r="ADT3" s="402">
        <v>45299</v>
      </c>
      <c r="ADU3" s="402"/>
      <c r="ADV3" s="402">
        <v>45300</v>
      </c>
      <c r="ADW3" s="402"/>
      <c r="ADX3" s="402">
        <v>45301</v>
      </c>
      <c r="ADY3" s="402"/>
      <c r="ADZ3" s="402">
        <v>45302</v>
      </c>
      <c r="AEA3" s="402"/>
      <c r="AEB3" s="402">
        <v>45303</v>
      </c>
      <c r="AEC3" s="402"/>
      <c r="AED3" s="402">
        <v>45304</v>
      </c>
      <c r="AEE3" s="402"/>
      <c r="AEF3" s="402">
        <v>45306</v>
      </c>
      <c r="AEG3" s="402"/>
      <c r="AEH3" s="402">
        <v>45307</v>
      </c>
      <c r="AEI3" s="402"/>
      <c r="AEJ3" s="402">
        <v>45308</v>
      </c>
      <c r="AEK3" s="402"/>
      <c r="AEL3" s="402">
        <v>45309</v>
      </c>
      <c r="AEM3" s="402"/>
      <c r="AEN3" s="402">
        <v>45310</v>
      </c>
      <c r="AEO3" s="402"/>
      <c r="AEP3" s="402">
        <v>45311</v>
      </c>
      <c r="AEQ3" s="402"/>
      <c r="AER3" s="402">
        <v>45313</v>
      </c>
      <c r="AES3" s="402"/>
      <c r="AET3" s="402">
        <v>45314</v>
      </c>
      <c r="AEU3" s="402"/>
      <c r="AEV3" s="402">
        <v>45315</v>
      </c>
      <c r="AEW3" s="402"/>
      <c r="AEX3" s="402">
        <v>45316</v>
      </c>
      <c r="AEY3" s="402"/>
      <c r="AEZ3" s="402">
        <v>45317</v>
      </c>
      <c r="AFA3" s="402"/>
      <c r="AFB3" s="402">
        <v>45318</v>
      </c>
      <c r="AFC3" s="402"/>
      <c r="AFD3" s="402">
        <v>45320</v>
      </c>
      <c r="AFE3" s="402"/>
      <c r="AFF3" s="402">
        <v>45321</v>
      </c>
      <c r="AFG3" s="402"/>
      <c r="AFH3" s="402">
        <v>45322</v>
      </c>
      <c r="AFI3" s="402"/>
      <c r="AFJ3" s="402">
        <v>45323</v>
      </c>
      <c r="AFK3" s="402"/>
      <c r="AFL3" s="402">
        <v>45324</v>
      </c>
      <c r="AFM3" s="402"/>
      <c r="AFN3" s="402">
        <v>45325</v>
      </c>
      <c r="AFO3" s="402"/>
      <c r="AFP3" s="402">
        <v>45327</v>
      </c>
      <c r="AFQ3" s="402"/>
      <c r="AFR3" s="402">
        <v>45328</v>
      </c>
      <c r="AFS3" s="402"/>
      <c r="AFT3" s="402">
        <v>45337</v>
      </c>
      <c r="AFU3" s="402"/>
      <c r="AFV3" s="402">
        <v>45338</v>
      </c>
      <c r="AFW3" s="402"/>
      <c r="AFX3" s="402">
        <v>45339</v>
      </c>
      <c r="AFY3" s="402"/>
      <c r="AFZ3" s="402">
        <v>45341</v>
      </c>
      <c r="AGA3" s="402"/>
      <c r="AGB3" s="402">
        <v>45342</v>
      </c>
      <c r="AGC3" s="402"/>
      <c r="AGD3" s="402">
        <v>45343</v>
      </c>
      <c r="AGE3" s="402"/>
      <c r="AGF3" s="402">
        <v>45344</v>
      </c>
      <c r="AGG3" s="402"/>
      <c r="AGH3" s="402">
        <v>45345</v>
      </c>
      <c r="AGI3" s="402"/>
      <c r="AGJ3" s="402">
        <v>45346</v>
      </c>
      <c r="AGK3" s="402"/>
      <c r="AGL3" s="402">
        <v>45348</v>
      </c>
      <c r="AGM3" s="402"/>
      <c r="AGN3" s="402">
        <v>45349</v>
      </c>
      <c r="AGO3" s="402"/>
      <c r="AGP3" s="402">
        <v>45350</v>
      </c>
      <c r="AGQ3" s="402"/>
      <c r="AGR3" s="402">
        <v>45351</v>
      </c>
      <c r="AGS3" s="402"/>
      <c r="AGT3" s="402">
        <v>45352</v>
      </c>
      <c r="AGU3" s="402"/>
      <c r="AGV3" s="402">
        <v>45353</v>
      </c>
      <c r="AGW3" s="402"/>
      <c r="AGX3" s="402">
        <v>45355</v>
      </c>
      <c r="AGY3" s="402"/>
      <c r="AGZ3" s="402">
        <v>45356</v>
      </c>
      <c r="AHA3" s="402"/>
      <c r="AHB3" s="402">
        <v>45357</v>
      </c>
      <c r="AHC3" s="402"/>
      <c r="AHD3" s="402">
        <v>45358</v>
      </c>
      <c r="AHE3" s="402"/>
      <c r="AHF3" s="402">
        <v>45359</v>
      </c>
      <c r="AHG3" s="402"/>
      <c r="AHH3" s="402">
        <v>45360</v>
      </c>
      <c r="AHI3" s="402"/>
      <c r="AHJ3" s="402">
        <v>45362</v>
      </c>
      <c r="AHK3" s="402"/>
      <c r="AHL3" s="402">
        <v>45363</v>
      </c>
      <c r="AHM3" s="402"/>
      <c r="AHN3" s="402">
        <v>45364</v>
      </c>
      <c r="AHO3" s="402"/>
      <c r="AHP3" s="402">
        <v>45365</v>
      </c>
      <c r="AHQ3" s="402"/>
      <c r="AHR3" s="402">
        <v>45366</v>
      </c>
      <c r="AHS3" s="402"/>
      <c r="AHT3" s="402">
        <v>45367</v>
      </c>
      <c r="AHU3" s="402"/>
      <c r="AHV3" s="402">
        <v>45369</v>
      </c>
      <c r="AHW3" s="402"/>
      <c r="AHX3" s="402">
        <v>45370</v>
      </c>
      <c r="AHY3" s="402"/>
      <c r="AHZ3" s="402">
        <v>45371</v>
      </c>
      <c r="AIA3" s="402"/>
      <c r="AIB3" s="402">
        <v>45372</v>
      </c>
      <c r="AIC3" s="402"/>
      <c r="AID3" s="402">
        <v>45373</v>
      </c>
      <c r="AIE3" s="402"/>
      <c r="AIF3" s="402">
        <v>45374</v>
      </c>
      <c r="AIG3" s="402"/>
      <c r="AIH3" s="402">
        <v>45376</v>
      </c>
      <c r="AII3" s="402"/>
      <c r="AIJ3" s="402">
        <v>45377</v>
      </c>
      <c r="AIK3" s="402"/>
      <c r="AIL3" s="402">
        <v>45378</v>
      </c>
      <c r="AIM3" s="402"/>
      <c r="AIN3" s="402">
        <v>45379</v>
      </c>
      <c r="AIO3" s="402"/>
      <c r="AIP3" s="402">
        <v>45380</v>
      </c>
      <c r="AIQ3" s="402"/>
      <c r="AIR3" s="402">
        <v>45381</v>
      </c>
      <c r="AIS3" s="402"/>
      <c r="AIT3" s="402">
        <v>45383</v>
      </c>
      <c r="AIU3" s="402"/>
      <c r="AIV3" s="402">
        <v>45384</v>
      </c>
      <c r="AIW3" s="402"/>
      <c r="AIX3" s="402">
        <v>45385</v>
      </c>
      <c r="AIY3" s="402"/>
      <c r="AIZ3" s="402">
        <v>45386</v>
      </c>
      <c r="AJA3" s="402"/>
      <c r="AJB3" s="402">
        <v>45387</v>
      </c>
      <c r="AJC3" s="402"/>
      <c r="AJD3" s="402">
        <v>45388</v>
      </c>
      <c r="AJE3" s="402"/>
      <c r="AJF3" s="402">
        <v>45390</v>
      </c>
      <c r="AJG3" s="402"/>
      <c r="AJH3" s="402">
        <v>45391</v>
      </c>
      <c r="AJI3" s="402"/>
      <c r="AJJ3" s="402">
        <v>45392</v>
      </c>
      <c r="AJK3" s="402"/>
      <c r="AJL3" s="402">
        <v>45393</v>
      </c>
      <c r="AJM3" s="402"/>
      <c r="AJN3" s="402">
        <v>45394</v>
      </c>
      <c r="AJO3" s="402"/>
      <c r="AJP3" s="402">
        <v>45395</v>
      </c>
      <c r="AJQ3" s="402"/>
      <c r="AJR3" s="402">
        <v>45397</v>
      </c>
      <c r="AJS3" s="402"/>
      <c r="AJT3" s="402">
        <v>45398</v>
      </c>
      <c r="AJU3" s="402"/>
      <c r="AJV3" s="402">
        <v>45399</v>
      </c>
      <c r="AJW3" s="402"/>
      <c r="AJX3" s="402">
        <v>45400</v>
      </c>
      <c r="AJY3" s="402"/>
      <c r="AJZ3" s="402">
        <v>45401</v>
      </c>
      <c r="AKA3" s="402"/>
      <c r="AKB3" s="402">
        <v>45402</v>
      </c>
      <c r="AKC3" s="402"/>
      <c r="AKD3" s="402">
        <v>45403</v>
      </c>
      <c r="AKE3" s="402"/>
      <c r="AKF3" s="402">
        <v>45404</v>
      </c>
      <c r="AKG3" s="402"/>
      <c r="AKH3" s="402">
        <v>45405</v>
      </c>
      <c r="AKI3" s="402"/>
      <c r="AKJ3" s="402">
        <v>45406</v>
      </c>
      <c r="AKK3" s="402"/>
      <c r="AKL3" s="402">
        <v>45407</v>
      </c>
      <c r="AKM3" s="402"/>
      <c r="AKN3" s="402">
        <v>45408</v>
      </c>
      <c r="AKO3" s="402"/>
      <c r="AKP3" s="402">
        <v>45409</v>
      </c>
      <c r="AKQ3" s="402"/>
      <c r="AKR3" s="402">
        <v>45410</v>
      </c>
      <c r="AKS3" s="402"/>
      <c r="AKT3" s="402">
        <v>45411</v>
      </c>
      <c r="AKU3" s="402"/>
      <c r="AKV3" s="402">
        <v>45414</v>
      </c>
      <c r="AKW3" s="402"/>
      <c r="AKX3" s="402">
        <v>45415</v>
      </c>
      <c r="AKY3" s="402"/>
      <c r="AKZ3" s="402">
        <v>45416</v>
      </c>
      <c r="ALA3" s="402"/>
      <c r="ALB3" s="402">
        <v>45418</v>
      </c>
      <c r="ALC3" s="402"/>
      <c r="ALD3" s="402">
        <v>45419</v>
      </c>
      <c r="ALE3" s="402"/>
      <c r="ALF3" s="402">
        <v>45420</v>
      </c>
      <c r="ALG3" s="402"/>
      <c r="ALH3" s="402">
        <v>45421</v>
      </c>
      <c r="ALI3" s="402"/>
      <c r="ALJ3" s="402">
        <v>45422</v>
      </c>
      <c r="ALK3" s="402"/>
      <c r="ALL3" s="402">
        <v>45423</v>
      </c>
      <c r="ALM3" s="402"/>
      <c r="ALN3" s="402">
        <v>45425</v>
      </c>
      <c r="ALO3" s="402"/>
      <c r="ALP3" s="402">
        <v>45426</v>
      </c>
      <c r="ALQ3" s="402"/>
      <c r="ALR3" s="402">
        <v>45427</v>
      </c>
      <c r="ALS3" s="402"/>
      <c r="ALT3" s="402">
        <v>45428</v>
      </c>
      <c r="ALU3" s="402"/>
      <c r="ALV3" s="402">
        <v>45429</v>
      </c>
      <c r="ALW3" s="402"/>
      <c r="ALX3" s="402">
        <v>45430</v>
      </c>
      <c r="ALY3" s="402"/>
      <c r="ALZ3" s="402">
        <v>45432</v>
      </c>
      <c r="AMA3" s="402"/>
      <c r="AMB3" s="402">
        <v>45433</v>
      </c>
      <c r="AMC3" s="402"/>
      <c r="AMD3" s="402">
        <v>45434</v>
      </c>
      <c r="AME3" s="402"/>
      <c r="AMF3" s="402">
        <v>45435</v>
      </c>
      <c r="AMG3" s="402"/>
      <c r="AMH3" s="402">
        <v>45436</v>
      </c>
      <c r="AMI3" s="402"/>
      <c r="AMJ3" s="402">
        <v>45437</v>
      </c>
      <c r="AMK3" s="402"/>
      <c r="AML3" s="400">
        <v>45439</v>
      </c>
      <c r="AMM3" s="401"/>
      <c r="AMN3" s="400">
        <v>45440</v>
      </c>
      <c r="AMO3" s="401"/>
      <c r="AMP3" s="400">
        <v>45441</v>
      </c>
      <c r="AMQ3" s="401"/>
      <c r="AMR3" s="400">
        <v>45442</v>
      </c>
      <c r="AMS3" s="401"/>
      <c r="AMT3" s="400">
        <v>45443</v>
      </c>
      <c r="AMU3" s="401"/>
      <c r="AMV3" s="400">
        <v>45444</v>
      </c>
      <c r="AMW3" s="401"/>
      <c r="AMX3" s="400">
        <v>45446</v>
      </c>
      <c r="AMY3" s="401"/>
      <c r="AMZ3" s="400">
        <v>45447</v>
      </c>
      <c r="ANA3" s="401"/>
      <c r="ANB3" s="400">
        <v>45448</v>
      </c>
      <c r="ANC3" s="401"/>
      <c r="AND3" s="400">
        <v>45449</v>
      </c>
      <c r="ANE3" s="401"/>
      <c r="ANF3" s="400">
        <v>45450</v>
      </c>
      <c r="ANG3" s="401"/>
      <c r="ANH3" s="400">
        <v>45451</v>
      </c>
      <c r="ANI3" s="401"/>
      <c r="ANJ3" s="400">
        <v>45453</v>
      </c>
      <c r="ANK3" s="401"/>
      <c r="ANL3" s="400">
        <v>45454</v>
      </c>
      <c r="ANM3" s="401"/>
      <c r="ANN3" s="400">
        <v>45455</v>
      </c>
      <c r="ANO3" s="401"/>
      <c r="ANP3" s="400">
        <v>45456</v>
      </c>
      <c r="ANQ3" s="401"/>
      <c r="ANR3" s="400">
        <v>45457</v>
      </c>
      <c r="ANS3" s="401"/>
      <c r="ANT3" s="400">
        <v>45458</v>
      </c>
      <c r="ANU3" s="401"/>
      <c r="ANV3" s="400">
        <v>45460</v>
      </c>
      <c r="ANW3" s="401"/>
      <c r="ANX3" s="400">
        <v>45461</v>
      </c>
      <c r="ANY3" s="401"/>
      <c r="ANZ3" s="400">
        <v>45462</v>
      </c>
      <c r="AOA3" s="401"/>
      <c r="AOB3" s="400">
        <v>45463</v>
      </c>
      <c r="AOC3" s="401"/>
      <c r="AOD3" s="400">
        <v>45464</v>
      </c>
      <c r="AOE3" s="401"/>
      <c r="AOF3" s="400">
        <v>45465</v>
      </c>
      <c r="AOG3" s="401"/>
      <c r="AOH3" s="400">
        <v>45467</v>
      </c>
      <c r="AOI3" s="401"/>
      <c r="AOJ3" s="400">
        <v>45468</v>
      </c>
      <c r="AOK3" s="401"/>
      <c r="AOL3" s="400">
        <v>45469</v>
      </c>
      <c r="AOM3" s="401"/>
      <c r="AON3" s="400">
        <v>45470</v>
      </c>
      <c r="AOO3" s="401"/>
      <c r="AOP3" s="400">
        <v>45471</v>
      </c>
      <c r="AOQ3" s="401"/>
      <c r="AOR3" s="400">
        <v>45472</v>
      </c>
      <c r="AOS3" s="401"/>
      <c r="AOT3" s="400">
        <v>45474</v>
      </c>
      <c r="AOU3" s="401"/>
      <c r="AOV3" s="400">
        <v>45475</v>
      </c>
      <c r="AOW3" s="401"/>
      <c r="AOX3" s="400">
        <v>45476</v>
      </c>
      <c r="AOY3" s="401"/>
      <c r="AOZ3" s="400">
        <v>45477</v>
      </c>
      <c r="APA3" s="401"/>
      <c r="APB3" s="400">
        <v>45478</v>
      </c>
      <c r="APC3" s="401"/>
      <c r="APD3" s="400">
        <v>45479</v>
      </c>
      <c r="APE3" s="401"/>
      <c r="APF3" s="400">
        <v>45481</v>
      </c>
      <c r="APG3" s="401"/>
      <c r="APH3" s="400">
        <v>45482</v>
      </c>
      <c r="API3" s="401"/>
      <c r="APJ3" s="400">
        <v>45483</v>
      </c>
      <c r="APK3" s="401"/>
      <c r="APL3" s="400">
        <v>45484</v>
      </c>
      <c r="APM3" s="401"/>
      <c r="APN3" s="400">
        <v>45485</v>
      </c>
      <c r="APO3" s="401"/>
      <c r="APP3" s="400">
        <v>45486</v>
      </c>
      <c r="APQ3" s="401"/>
      <c r="APR3" s="400">
        <v>45488</v>
      </c>
      <c r="APS3" s="401"/>
      <c r="APT3" s="400">
        <v>45489</v>
      </c>
      <c r="APU3" s="401"/>
      <c r="APV3" s="400">
        <v>45490</v>
      </c>
      <c r="APW3" s="401"/>
      <c r="APX3" s="400">
        <v>45491</v>
      </c>
      <c r="APY3" s="401"/>
      <c r="APZ3" s="400">
        <v>45492</v>
      </c>
      <c r="AQA3" s="401"/>
      <c r="AQB3" s="400">
        <v>45493</v>
      </c>
      <c r="AQC3" s="401"/>
      <c r="AQD3" s="400">
        <v>45495</v>
      </c>
      <c r="AQE3" s="401"/>
      <c r="AQF3" s="398">
        <v>45496</v>
      </c>
      <c r="AQG3" s="399"/>
      <c r="AQH3" s="398">
        <v>45497</v>
      </c>
      <c r="AQI3" s="399"/>
      <c r="AQJ3" s="398">
        <v>45498</v>
      </c>
      <c r="AQK3" s="399"/>
      <c r="AQL3" s="398">
        <v>45499</v>
      </c>
      <c r="AQM3" s="399"/>
      <c r="AQN3" s="398">
        <v>45500</v>
      </c>
      <c r="AQO3" s="399"/>
      <c r="AQP3" s="398">
        <v>45502</v>
      </c>
      <c r="AQQ3" s="399"/>
      <c r="AQR3" s="398">
        <v>45503</v>
      </c>
      <c r="AQS3" s="399"/>
      <c r="AQT3" s="398">
        <v>45504</v>
      </c>
      <c r="AQU3" s="399"/>
      <c r="AQV3" s="398">
        <v>45505</v>
      </c>
      <c r="AQW3" s="399"/>
      <c r="AQX3" s="398">
        <v>45506</v>
      </c>
      <c r="AQY3" s="399"/>
      <c r="AQZ3" s="398">
        <v>45507</v>
      </c>
      <c r="ARA3" s="399"/>
      <c r="ARB3" s="398">
        <v>45509</v>
      </c>
      <c r="ARC3" s="399"/>
      <c r="ARD3" s="398">
        <v>45510</v>
      </c>
      <c r="ARE3" s="399"/>
      <c r="ARF3" s="398">
        <v>45511</v>
      </c>
      <c r="ARG3" s="399"/>
      <c r="ARH3" s="398">
        <v>45512</v>
      </c>
      <c r="ARI3" s="399"/>
      <c r="ARJ3" s="398">
        <v>45513</v>
      </c>
      <c r="ARK3" s="399"/>
      <c r="ARL3" s="398">
        <v>45514</v>
      </c>
      <c r="ARM3" s="399"/>
      <c r="ARN3" s="398">
        <v>45516</v>
      </c>
      <c r="ARO3" s="399"/>
      <c r="ARP3" s="398">
        <v>45517</v>
      </c>
      <c r="ARQ3" s="399"/>
      <c r="ARR3" s="398">
        <v>45518</v>
      </c>
      <c r="ARS3" s="399"/>
      <c r="ART3" s="398">
        <v>45519</v>
      </c>
      <c r="ARU3" s="399"/>
      <c r="ARV3" s="398">
        <v>45520</v>
      </c>
      <c r="ARW3" s="399"/>
      <c r="ARX3" s="398">
        <v>45521</v>
      </c>
      <c r="ARY3" s="399"/>
      <c r="ARZ3" s="398">
        <v>45523</v>
      </c>
      <c r="ASA3" s="399"/>
      <c r="ASB3" s="398">
        <v>45524</v>
      </c>
      <c r="ASC3" s="399"/>
      <c r="ASD3" s="398">
        <v>45525</v>
      </c>
      <c r="ASE3" s="399"/>
      <c r="ASF3" s="398">
        <v>45526</v>
      </c>
      <c r="ASG3" s="399"/>
      <c r="ASH3" s="398">
        <v>45527</v>
      </c>
      <c r="ASI3" s="399"/>
      <c r="ASJ3" s="398">
        <v>45528</v>
      </c>
      <c r="ASK3" s="399"/>
      <c r="ASL3" s="398">
        <v>45530</v>
      </c>
      <c r="ASM3" s="399"/>
      <c r="ASN3" s="398">
        <v>45531</v>
      </c>
      <c r="ASO3" s="399"/>
      <c r="ASP3" s="398">
        <v>45532</v>
      </c>
      <c r="ASQ3" s="399"/>
      <c r="ASR3" s="398">
        <v>45533</v>
      </c>
      <c r="ASS3" s="399"/>
      <c r="AST3" s="398">
        <v>45534</v>
      </c>
      <c r="ASU3" s="399"/>
      <c r="ASV3" s="398">
        <v>45535</v>
      </c>
      <c r="ASW3" s="399"/>
      <c r="ASX3" s="398">
        <v>45539</v>
      </c>
      <c r="ASY3" s="399"/>
      <c r="ASZ3" s="398">
        <v>45540</v>
      </c>
      <c r="ATA3" s="399"/>
      <c r="ATB3" s="398">
        <v>45541</v>
      </c>
      <c r="ATC3" s="399"/>
      <c r="ATD3" s="398">
        <v>45542</v>
      </c>
      <c r="ATE3" s="399"/>
      <c r="ATF3" s="398">
        <v>45544</v>
      </c>
      <c r="ATG3" s="399"/>
      <c r="ATH3" s="398">
        <v>45545</v>
      </c>
      <c r="ATI3" s="399"/>
      <c r="ATJ3" s="398">
        <v>45546</v>
      </c>
      <c r="ATK3" s="399"/>
      <c r="ATL3" s="398">
        <v>45547</v>
      </c>
      <c r="ATM3" s="399"/>
      <c r="ATN3" s="398">
        <v>45548</v>
      </c>
      <c r="ATO3" s="399"/>
      <c r="ATP3" s="398">
        <v>45549</v>
      </c>
      <c r="ATQ3" s="399"/>
      <c r="ATR3" s="398">
        <v>45551</v>
      </c>
      <c r="ATS3" s="399"/>
      <c r="ATT3" s="398">
        <v>45552</v>
      </c>
      <c r="ATU3" s="399"/>
      <c r="ATV3" s="398">
        <v>45553</v>
      </c>
      <c r="ATW3" s="399"/>
      <c r="ATX3" s="398">
        <v>45554</v>
      </c>
      <c r="ATY3" s="399"/>
      <c r="ATZ3" s="398">
        <v>45555</v>
      </c>
      <c r="AUA3" s="399"/>
      <c r="AUB3" s="398">
        <v>45556</v>
      </c>
      <c r="AUC3" s="399"/>
      <c r="AUD3" s="398">
        <v>45558</v>
      </c>
      <c r="AUE3" s="399"/>
      <c r="AUF3" s="398">
        <v>45559</v>
      </c>
      <c r="AUG3" s="399"/>
      <c r="AUH3" s="398">
        <v>45560</v>
      </c>
      <c r="AUI3" s="399"/>
      <c r="AUJ3" s="398">
        <v>45561</v>
      </c>
      <c r="AUK3" s="399"/>
      <c r="AUL3" s="398">
        <v>45562</v>
      </c>
      <c r="AUM3" s="399"/>
      <c r="AUN3" s="398">
        <v>45563</v>
      </c>
      <c r="AUO3" s="399"/>
      <c r="AUP3" s="398">
        <v>45565</v>
      </c>
      <c r="AUQ3" s="399"/>
      <c r="AUR3" s="398">
        <v>45566</v>
      </c>
      <c r="AUS3" s="399"/>
      <c r="AUT3" s="398">
        <v>45567</v>
      </c>
      <c r="AUU3" s="399"/>
      <c r="AUV3" s="398">
        <v>45568</v>
      </c>
      <c r="AUW3" s="399"/>
      <c r="AUX3" s="398">
        <v>45569</v>
      </c>
      <c r="AUY3" s="399"/>
      <c r="AUZ3" s="398">
        <v>45570</v>
      </c>
      <c r="AVA3" s="399"/>
      <c r="AVB3" s="398">
        <v>45572</v>
      </c>
      <c r="AVC3" s="399"/>
      <c r="AVD3" s="398">
        <v>45573</v>
      </c>
      <c r="AVE3" s="399"/>
      <c r="AVF3" s="398">
        <v>45574</v>
      </c>
      <c r="AVG3" s="399"/>
      <c r="AVH3" s="398">
        <v>45575</v>
      </c>
      <c r="AVI3" s="399"/>
      <c r="AVJ3" s="398">
        <v>45576</v>
      </c>
      <c r="AVK3" s="399"/>
      <c r="AVL3" s="398">
        <v>45577</v>
      </c>
      <c r="AVM3" s="399"/>
      <c r="AVN3" s="398">
        <v>45579</v>
      </c>
      <c r="AVO3" s="399"/>
      <c r="AVP3" s="398">
        <v>45580</v>
      </c>
      <c r="AVQ3" s="399"/>
      <c r="AVR3" s="398">
        <v>45581</v>
      </c>
      <c r="AVS3" s="399"/>
      <c r="AVT3" s="398">
        <v>45582</v>
      </c>
      <c r="AVU3" s="399"/>
      <c r="AVV3" s="398">
        <v>45583</v>
      </c>
      <c r="AVW3" s="399"/>
      <c r="AVX3" s="398">
        <v>45584</v>
      </c>
      <c r="AVY3" s="399"/>
      <c r="AVZ3" s="398">
        <v>45586</v>
      </c>
      <c r="AWA3" s="399"/>
      <c r="AWB3" s="398">
        <v>45587</v>
      </c>
      <c r="AWC3" s="399"/>
      <c r="AWD3" s="398">
        <v>45588</v>
      </c>
      <c r="AWE3" s="399"/>
      <c r="AWF3" s="398">
        <v>45589</v>
      </c>
      <c r="AWG3" s="399"/>
      <c r="AWH3" s="398">
        <v>45590</v>
      </c>
      <c r="AWI3" s="399"/>
      <c r="AWJ3" s="398">
        <v>45591</v>
      </c>
      <c r="AWK3" s="399"/>
      <c r="AWL3" s="398">
        <v>45593</v>
      </c>
      <c r="AWM3" s="399"/>
      <c r="AWN3" s="398">
        <v>45594</v>
      </c>
      <c r="AWO3" s="399"/>
      <c r="AWP3" s="398">
        <v>45595</v>
      </c>
      <c r="AWQ3" s="399"/>
      <c r="AWR3" s="398">
        <v>45596</v>
      </c>
      <c r="AWS3" s="399"/>
      <c r="AWT3" s="398">
        <v>45597</v>
      </c>
      <c r="AWU3" s="399"/>
      <c r="AWV3" s="398">
        <v>45598</v>
      </c>
      <c r="AWW3" s="399"/>
      <c r="AWX3" s="398">
        <v>45600</v>
      </c>
      <c r="AWY3" s="399"/>
      <c r="AWZ3" s="398">
        <v>45601</v>
      </c>
      <c r="AXA3" s="399"/>
      <c r="AXB3" s="398">
        <v>45602</v>
      </c>
      <c r="AXC3" s="399"/>
      <c r="AXD3" s="398">
        <v>45603</v>
      </c>
      <c r="AXE3" s="399"/>
      <c r="AXF3" s="398">
        <v>45604</v>
      </c>
      <c r="AXG3" s="399"/>
      <c r="AXH3" s="398">
        <v>45605</v>
      </c>
      <c r="AXI3" s="399"/>
      <c r="AXJ3" s="398">
        <v>45607</v>
      </c>
      <c r="AXK3" s="399"/>
      <c r="AXL3" s="398">
        <v>45608</v>
      </c>
      <c r="AXM3" s="399"/>
      <c r="AXN3" s="398">
        <v>45609</v>
      </c>
      <c r="AXO3" s="399"/>
      <c r="AXP3" s="398">
        <v>45610</v>
      </c>
      <c r="AXQ3" s="399"/>
      <c r="AXR3" s="398">
        <v>45611</v>
      </c>
      <c r="AXS3" s="399"/>
      <c r="AXT3" s="398">
        <v>45612</v>
      </c>
      <c r="AXU3" s="399"/>
      <c r="AXV3" s="398">
        <v>45614</v>
      </c>
      <c r="AXW3" s="399"/>
      <c r="AXX3" s="398">
        <v>45615</v>
      </c>
      <c r="AXY3" s="399"/>
      <c r="AXZ3" s="398">
        <v>45616</v>
      </c>
      <c r="AYA3" s="399"/>
      <c r="AYB3" s="398">
        <v>45617</v>
      </c>
      <c r="AYC3" s="399"/>
      <c r="AYD3" s="398">
        <v>45618</v>
      </c>
      <c r="AYE3" s="399"/>
      <c r="AYF3" s="398">
        <v>45619</v>
      </c>
      <c r="AYG3" s="399"/>
      <c r="AYH3" s="398">
        <v>45621</v>
      </c>
      <c r="AYI3" s="399"/>
      <c r="AYJ3" s="398">
        <v>45622</v>
      </c>
      <c r="AYK3" s="399"/>
      <c r="AYL3" s="398">
        <v>45623</v>
      </c>
      <c r="AYM3" s="399"/>
      <c r="AYN3" s="398">
        <v>45624</v>
      </c>
      <c r="AYO3" s="399"/>
      <c r="AYP3" s="398">
        <v>45625</v>
      </c>
      <c r="AYQ3" s="399"/>
      <c r="AYR3" s="398">
        <v>45626</v>
      </c>
      <c r="AYS3" s="399"/>
      <c r="AYT3" s="398">
        <v>45622</v>
      </c>
      <c r="AYU3" s="399"/>
      <c r="AYV3" s="398">
        <v>45623</v>
      </c>
      <c r="AYW3" s="399"/>
      <c r="AYX3" s="398">
        <v>45624</v>
      </c>
      <c r="AYY3" s="399"/>
      <c r="AYZ3" s="398">
        <v>45625</v>
      </c>
      <c r="AZA3" s="399"/>
      <c r="AZB3" s="398">
        <v>45626</v>
      </c>
      <c r="AZC3" s="399"/>
      <c r="AZD3" s="398">
        <v>45628</v>
      </c>
      <c r="AZE3" s="399"/>
      <c r="AZF3" s="398">
        <v>45629</v>
      </c>
      <c r="AZG3" s="399"/>
      <c r="AZH3" s="398">
        <v>45630</v>
      </c>
      <c r="AZI3" s="399"/>
      <c r="AZJ3" s="398">
        <v>45631</v>
      </c>
      <c r="AZK3" s="399"/>
      <c r="AZL3" s="398">
        <v>45632</v>
      </c>
      <c r="AZM3" s="399"/>
      <c r="AZN3" s="398">
        <v>45633</v>
      </c>
      <c r="AZO3" s="399"/>
      <c r="AZP3" s="398">
        <v>45635</v>
      </c>
      <c r="AZQ3" s="399"/>
      <c r="AZR3" s="398">
        <v>45636</v>
      </c>
      <c r="AZS3" s="399"/>
      <c r="AZT3" s="398">
        <v>45637</v>
      </c>
      <c r="AZU3" s="399"/>
      <c r="AZV3" s="398">
        <v>45638</v>
      </c>
      <c r="AZW3" s="399"/>
      <c r="AZX3" s="398">
        <v>45639</v>
      </c>
      <c r="AZY3" s="399"/>
      <c r="AZZ3" s="398">
        <v>45640</v>
      </c>
      <c r="BAA3" s="399"/>
      <c r="BAB3" s="398">
        <v>45642</v>
      </c>
      <c r="BAC3" s="399"/>
      <c r="BAD3" s="398">
        <v>45643</v>
      </c>
      <c r="BAE3" s="399"/>
      <c r="BAF3" s="398">
        <v>45644</v>
      </c>
      <c r="BAG3" s="399"/>
      <c r="BAH3" s="398">
        <v>45645</v>
      </c>
      <c r="BAI3" s="399"/>
      <c r="BAJ3" s="398">
        <v>45646</v>
      </c>
      <c r="BAK3" s="399"/>
      <c r="BAL3" s="398">
        <v>45647</v>
      </c>
      <c r="BAM3" s="399"/>
      <c r="BAN3" s="398">
        <v>45649</v>
      </c>
      <c r="BAO3" s="399"/>
      <c r="BAP3" s="398">
        <v>45650</v>
      </c>
      <c r="BAQ3" s="399"/>
      <c r="BAR3" s="398">
        <v>45651</v>
      </c>
      <c r="BAS3" s="399"/>
      <c r="BAT3" s="398">
        <v>45652</v>
      </c>
      <c r="BAU3" s="399"/>
      <c r="BAV3" s="398">
        <v>45653</v>
      </c>
      <c r="BAW3" s="399"/>
      <c r="BAX3" s="398">
        <v>45654</v>
      </c>
      <c r="BAY3" s="399"/>
      <c r="BAZ3" s="398">
        <v>45656</v>
      </c>
      <c r="BBA3" s="399"/>
      <c r="BBB3" s="398">
        <v>45657</v>
      </c>
      <c r="BBC3" s="399"/>
      <c r="BBD3" s="398">
        <v>45659</v>
      </c>
      <c r="BBE3" s="399"/>
      <c r="BBF3" s="398">
        <v>45660</v>
      </c>
      <c r="BBG3" s="399"/>
      <c r="BBH3" s="398">
        <v>45661</v>
      </c>
      <c r="BBI3" s="399"/>
      <c r="BBJ3" s="398">
        <v>45663</v>
      </c>
      <c r="BBK3" s="399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5" t="s">
        <v>90</v>
      </c>
      <c r="AQF4" s="196" t="s">
        <v>89</v>
      </c>
      <c r="AQG4" s="195" t="s">
        <v>90</v>
      </c>
      <c r="AQH4" s="196" t="s">
        <v>89</v>
      </c>
      <c r="AQI4" s="195" t="s">
        <v>90</v>
      </c>
      <c r="AQJ4" s="196" t="s">
        <v>89</v>
      </c>
      <c r="AQK4" s="195" t="s">
        <v>90</v>
      </c>
      <c r="AQL4" s="196" t="s">
        <v>89</v>
      </c>
      <c r="AQM4" s="195" t="s">
        <v>90</v>
      </c>
      <c r="AQN4" s="196" t="s">
        <v>89</v>
      </c>
      <c r="AQO4" s="195" t="s">
        <v>90</v>
      </c>
      <c r="AQP4" s="196" t="s">
        <v>89</v>
      </c>
      <c r="AQQ4" s="195" t="s">
        <v>90</v>
      </c>
      <c r="AQR4" s="196" t="s">
        <v>89</v>
      </c>
      <c r="AQS4" s="195" t="s">
        <v>90</v>
      </c>
      <c r="AQT4" s="196" t="s">
        <v>89</v>
      </c>
      <c r="AQU4" s="195" t="s">
        <v>90</v>
      </c>
      <c r="AQV4" s="196" t="s">
        <v>89</v>
      </c>
      <c r="AQW4" s="195" t="s">
        <v>90</v>
      </c>
      <c r="AQX4" s="196" t="s">
        <v>89</v>
      </c>
      <c r="AQY4" s="195" t="s">
        <v>90</v>
      </c>
      <c r="AQZ4" s="196" t="s">
        <v>89</v>
      </c>
      <c r="ARA4" s="195" t="s">
        <v>90</v>
      </c>
      <c r="ARB4" s="196" t="s">
        <v>89</v>
      </c>
      <c r="ARC4" s="195" t="s">
        <v>90</v>
      </c>
      <c r="ARD4" s="196" t="s">
        <v>89</v>
      </c>
      <c r="ARE4" s="195" t="s">
        <v>90</v>
      </c>
      <c r="ARF4" s="196" t="s">
        <v>89</v>
      </c>
      <c r="ARG4" s="195" t="s">
        <v>90</v>
      </c>
      <c r="ARH4" s="196" t="s">
        <v>89</v>
      </c>
      <c r="ARI4" s="195" t="s">
        <v>90</v>
      </c>
      <c r="ARJ4" s="196" t="s">
        <v>89</v>
      </c>
      <c r="ARK4" s="195" t="s">
        <v>90</v>
      </c>
      <c r="ARL4" s="196" t="s">
        <v>89</v>
      </c>
      <c r="ARM4" s="195" t="s">
        <v>90</v>
      </c>
      <c r="ARN4" s="196" t="s">
        <v>89</v>
      </c>
      <c r="ARO4" s="195" t="s">
        <v>90</v>
      </c>
      <c r="ARP4" s="196" t="s">
        <v>89</v>
      </c>
      <c r="ARQ4" s="195" t="s">
        <v>90</v>
      </c>
      <c r="ARR4" s="196" t="s">
        <v>89</v>
      </c>
      <c r="ARS4" s="195" t="s">
        <v>90</v>
      </c>
      <c r="ART4" s="196" t="s">
        <v>89</v>
      </c>
      <c r="ARU4" s="195" t="s">
        <v>90</v>
      </c>
      <c r="ARV4" s="196" t="s">
        <v>89</v>
      </c>
      <c r="ARW4" s="195" t="s">
        <v>90</v>
      </c>
      <c r="ARX4" s="196" t="s">
        <v>89</v>
      </c>
      <c r="ARY4" s="195" t="s">
        <v>90</v>
      </c>
      <c r="ARZ4" s="196" t="s">
        <v>89</v>
      </c>
      <c r="ASA4" s="195" t="s">
        <v>90</v>
      </c>
      <c r="ASB4" s="196" t="s">
        <v>89</v>
      </c>
      <c r="ASC4" s="195" t="s">
        <v>90</v>
      </c>
      <c r="ASD4" s="196" t="s">
        <v>89</v>
      </c>
      <c r="ASE4" s="195" t="s">
        <v>90</v>
      </c>
      <c r="ASF4" s="196" t="s">
        <v>89</v>
      </c>
      <c r="ASG4" s="195" t="s">
        <v>90</v>
      </c>
      <c r="ASH4" s="196" t="s">
        <v>89</v>
      </c>
      <c r="ASI4" s="195" t="s">
        <v>90</v>
      </c>
      <c r="ASJ4" s="196" t="s">
        <v>89</v>
      </c>
      <c r="ASK4" s="195" t="s">
        <v>90</v>
      </c>
      <c r="ASL4" s="196" t="s">
        <v>89</v>
      </c>
      <c r="ASM4" s="195" t="s">
        <v>90</v>
      </c>
      <c r="ASN4" s="196" t="s">
        <v>89</v>
      </c>
      <c r="ASO4" s="195" t="s">
        <v>90</v>
      </c>
      <c r="ASP4" s="196" t="s">
        <v>89</v>
      </c>
      <c r="ASQ4" s="195" t="s">
        <v>90</v>
      </c>
      <c r="ASR4" s="196" t="s">
        <v>89</v>
      </c>
      <c r="ASS4" s="195" t="s">
        <v>90</v>
      </c>
      <c r="AST4" s="196" t="s">
        <v>89</v>
      </c>
      <c r="ASU4" s="195" t="s">
        <v>90</v>
      </c>
      <c r="ASV4" s="196" t="s">
        <v>89</v>
      </c>
      <c r="ASW4" s="195" t="s">
        <v>90</v>
      </c>
      <c r="ASX4" s="196" t="s">
        <v>89</v>
      </c>
      <c r="ASY4" s="195" t="s">
        <v>90</v>
      </c>
      <c r="ASZ4" s="196" t="s">
        <v>89</v>
      </c>
      <c r="ATA4" s="195" t="s">
        <v>90</v>
      </c>
      <c r="ATB4" s="196" t="s">
        <v>89</v>
      </c>
      <c r="ATC4" s="195" t="s">
        <v>90</v>
      </c>
      <c r="ATD4" s="196" t="s">
        <v>89</v>
      </c>
      <c r="ATE4" s="195" t="s">
        <v>90</v>
      </c>
      <c r="ATF4" s="196" t="s">
        <v>89</v>
      </c>
      <c r="ATG4" s="195" t="s">
        <v>90</v>
      </c>
      <c r="ATH4" s="196" t="s">
        <v>89</v>
      </c>
      <c r="ATI4" s="195" t="s">
        <v>90</v>
      </c>
      <c r="ATJ4" s="196" t="s">
        <v>89</v>
      </c>
      <c r="ATK4" s="195" t="s">
        <v>90</v>
      </c>
      <c r="ATL4" s="196" t="s">
        <v>89</v>
      </c>
      <c r="ATM4" s="195" t="s">
        <v>90</v>
      </c>
      <c r="ATN4" s="196" t="s">
        <v>89</v>
      </c>
      <c r="ATO4" s="195" t="s">
        <v>90</v>
      </c>
      <c r="ATP4" s="196" t="s">
        <v>89</v>
      </c>
      <c r="ATQ4" s="195" t="s">
        <v>90</v>
      </c>
      <c r="ATR4" s="196" t="s">
        <v>89</v>
      </c>
      <c r="ATS4" s="195" t="s">
        <v>90</v>
      </c>
      <c r="ATT4" s="196" t="s">
        <v>89</v>
      </c>
      <c r="ATU4" s="195" t="s">
        <v>90</v>
      </c>
      <c r="ATV4" s="196" t="s">
        <v>89</v>
      </c>
      <c r="ATW4" s="195" t="s">
        <v>90</v>
      </c>
      <c r="ATX4" s="196" t="s">
        <v>89</v>
      </c>
      <c r="ATY4" s="195" t="s">
        <v>90</v>
      </c>
      <c r="ATZ4" s="196" t="s">
        <v>89</v>
      </c>
      <c r="AUA4" s="195" t="s">
        <v>90</v>
      </c>
      <c r="AUB4" s="196" t="s">
        <v>89</v>
      </c>
      <c r="AUC4" s="195" t="s">
        <v>90</v>
      </c>
      <c r="AUD4" s="196" t="s">
        <v>89</v>
      </c>
      <c r="AUE4" s="195" t="s">
        <v>90</v>
      </c>
      <c r="AUF4" s="196" t="s">
        <v>89</v>
      </c>
      <c r="AUG4" s="195" t="s">
        <v>90</v>
      </c>
      <c r="AUH4" s="196" t="s">
        <v>89</v>
      </c>
      <c r="AUI4" s="195" t="s">
        <v>90</v>
      </c>
      <c r="AUJ4" s="196" t="s">
        <v>89</v>
      </c>
      <c r="AUK4" s="195" t="s">
        <v>90</v>
      </c>
      <c r="AUL4" s="196" t="s">
        <v>89</v>
      </c>
      <c r="AUM4" s="195" t="s">
        <v>90</v>
      </c>
      <c r="AUN4" s="196" t="s">
        <v>89</v>
      </c>
      <c r="AUO4" s="195" t="s">
        <v>90</v>
      </c>
      <c r="AUP4" s="196" t="s">
        <v>89</v>
      </c>
      <c r="AUQ4" s="195" t="s">
        <v>90</v>
      </c>
      <c r="AUR4" s="196" t="s">
        <v>89</v>
      </c>
      <c r="AUS4" s="195" t="s">
        <v>90</v>
      </c>
      <c r="AUT4" s="196" t="s">
        <v>89</v>
      </c>
      <c r="AUU4" s="195" t="s">
        <v>90</v>
      </c>
      <c r="AUV4" s="196" t="s">
        <v>89</v>
      </c>
      <c r="AUW4" s="195" t="s">
        <v>90</v>
      </c>
      <c r="AUX4" s="196" t="s">
        <v>89</v>
      </c>
      <c r="AUY4" s="195" t="s">
        <v>90</v>
      </c>
      <c r="AUZ4" s="196" t="s">
        <v>89</v>
      </c>
      <c r="AVA4" s="195" t="s">
        <v>90</v>
      </c>
      <c r="AVB4" s="196" t="s">
        <v>89</v>
      </c>
      <c r="AVC4" s="195" t="s">
        <v>90</v>
      </c>
      <c r="AVD4" s="196" t="s">
        <v>89</v>
      </c>
      <c r="AVE4" s="195" t="s">
        <v>90</v>
      </c>
      <c r="AVF4" s="196" t="s">
        <v>89</v>
      </c>
      <c r="AVG4" s="195" t="s">
        <v>90</v>
      </c>
      <c r="AVH4" s="196" t="s">
        <v>89</v>
      </c>
      <c r="AVI4" s="195" t="s">
        <v>90</v>
      </c>
      <c r="AVJ4" s="196" t="s">
        <v>89</v>
      </c>
      <c r="AVK4" s="195" t="s">
        <v>90</v>
      </c>
      <c r="AVL4" s="196" t="s">
        <v>89</v>
      </c>
      <c r="AVM4" s="195" t="s">
        <v>90</v>
      </c>
      <c r="AVN4" s="196" t="s">
        <v>89</v>
      </c>
      <c r="AVO4" s="195" t="s">
        <v>90</v>
      </c>
      <c r="AVP4" s="196" t="s">
        <v>89</v>
      </c>
      <c r="AVQ4" s="195" t="s">
        <v>90</v>
      </c>
      <c r="AVR4" s="196" t="s">
        <v>89</v>
      </c>
      <c r="AVS4" s="195" t="s">
        <v>90</v>
      </c>
      <c r="AVT4" s="196" t="s">
        <v>89</v>
      </c>
      <c r="AVU4" s="195" t="s">
        <v>90</v>
      </c>
      <c r="AVV4" s="196" t="s">
        <v>89</v>
      </c>
      <c r="AVW4" s="195" t="s">
        <v>90</v>
      </c>
      <c r="AVX4" s="196" t="s">
        <v>89</v>
      </c>
      <c r="AVY4" s="195" t="s">
        <v>90</v>
      </c>
      <c r="AVZ4" s="196" t="s">
        <v>89</v>
      </c>
      <c r="AWA4" s="195" t="s">
        <v>90</v>
      </c>
      <c r="AWB4" s="196" t="s">
        <v>89</v>
      </c>
      <c r="AWC4" s="195" t="s">
        <v>90</v>
      </c>
      <c r="AWD4" s="196" t="s">
        <v>89</v>
      </c>
      <c r="AWE4" s="195" t="s">
        <v>90</v>
      </c>
      <c r="AWF4" s="196" t="s">
        <v>89</v>
      </c>
      <c r="AWG4" s="195" t="s">
        <v>90</v>
      </c>
      <c r="AWH4" s="196" t="s">
        <v>89</v>
      </c>
      <c r="AWI4" s="195" t="s">
        <v>90</v>
      </c>
      <c r="AWJ4" s="196" t="s">
        <v>89</v>
      </c>
      <c r="AWK4" s="195" t="s">
        <v>90</v>
      </c>
      <c r="AWL4" s="196" t="s">
        <v>89</v>
      </c>
      <c r="AWM4" s="195" t="s">
        <v>90</v>
      </c>
      <c r="AWN4" s="196" t="s">
        <v>89</v>
      </c>
      <c r="AWO4" s="195" t="s">
        <v>90</v>
      </c>
      <c r="AWP4" s="196" t="s">
        <v>89</v>
      </c>
      <c r="AWQ4" s="195" t="s">
        <v>90</v>
      </c>
      <c r="AWR4" s="196" t="s">
        <v>89</v>
      </c>
      <c r="AWS4" s="195" t="s">
        <v>90</v>
      </c>
      <c r="AWT4" s="196" t="s">
        <v>89</v>
      </c>
      <c r="AWU4" s="195" t="s">
        <v>90</v>
      </c>
      <c r="AWV4" s="196" t="s">
        <v>89</v>
      </c>
      <c r="AWW4" s="195" t="s">
        <v>90</v>
      </c>
      <c r="AWX4" s="196" t="s">
        <v>89</v>
      </c>
      <c r="AWY4" s="195" t="s">
        <v>90</v>
      </c>
      <c r="AWZ4" s="196" t="s">
        <v>89</v>
      </c>
      <c r="AXA4" s="195" t="s">
        <v>90</v>
      </c>
      <c r="AXB4" s="196" t="s">
        <v>89</v>
      </c>
      <c r="AXC4" s="195" t="s">
        <v>90</v>
      </c>
      <c r="AXD4" s="196" t="s">
        <v>89</v>
      </c>
      <c r="AXE4" s="195" t="s">
        <v>90</v>
      </c>
      <c r="AXF4" s="196" t="s">
        <v>89</v>
      </c>
      <c r="AXG4" s="195" t="s">
        <v>90</v>
      </c>
      <c r="AXH4" s="196" t="s">
        <v>89</v>
      </c>
      <c r="AXI4" s="195" t="s">
        <v>90</v>
      </c>
      <c r="AXJ4" s="196" t="s">
        <v>89</v>
      </c>
      <c r="AXK4" s="195" t="s">
        <v>90</v>
      </c>
      <c r="AXL4" s="196" t="s">
        <v>89</v>
      </c>
      <c r="AXM4" s="195" t="s">
        <v>90</v>
      </c>
      <c r="AXN4" s="196" t="s">
        <v>89</v>
      </c>
      <c r="AXO4" s="195" t="s">
        <v>90</v>
      </c>
      <c r="AXP4" s="196" t="s">
        <v>89</v>
      </c>
      <c r="AXQ4" s="195" t="s">
        <v>90</v>
      </c>
      <c r="AXR4" s="196" t="s">
        <v>89</v>
      </c>
      <c r="AXS4" s="195" t="s">
        <v>90</v>
      </c>
      <c r="AXT4" s="196" t="s">
        <v>89</v>
      </c>
      <c r="AXU4" s="195" t="s">
        <v>90</v>
      </c>
      <c r="AXV4" s="196" t="s">
        <v>89</v>
      </c>
      <c r="AXW4" s="195" t="s">
        <v>90</v>
      </c>
      <c r="AXX4" s="196" t="s">
        <v>89</v>
      </c>
      <c r="AXY4" s="195" t="s">
        <v>90</v>
      </c>
      <c r="AXZ4" s="196" t="s">
        <v>89</v>
      </c>
      <c r="AYA4" s="195" t="s">
        <v>90</v>
      </c>
      <c r="AYB4" s="196" t="s">
        <v>89</v>
      </c>
      <c r="AYC4" s="195" t="s">
        <v>90</v>
      </c>
      <c r="AYD4" s="196" t="s">
        <v>89</v>
      </c>
      <c r="AYE4" s="195" t="s">
        <v>90</v>
      </c>
      <c r="AYF4" s="196" t="s">
        <v>89</v>
      </c>
      <c r="AYG4" s="195" t="s">
        <v>90</v>
      </c>
      <c r="AYH4" s="196" t="s">
        <v>89</v>
      </c>
      <c r="AYI4" s="195" t="s">
        <v>90</v>
      </c>
      <c r="AYJ4" s="196" t="s">
        <v>89</v>
      </c>
      <c r="AYK4" s="195" t="s">
        <v>90</v>
      </c>
      <c r="AYL4" s="196" t="s">
        <v>89</v>
      </c>
      <c r="AYM4" s="195" t="s">
        <v>90</v>
      </c>
      <c r="AYN4" s="196" t="s">
        <v>89</v>
      </c>
      <c r="AYO4" s="195" t="s">
        <v>90</v>
      </c>
      <c r="AYP4" s="196" t="s">
        <v>89</v>
      </c>
      <c r="AYQ4" s="195" t="s">
        <v>90</v>
      </c>
      <c r="AYR4" s="196" t="s">
        <v>89</v>
      </c>
      <c r="AYS4" s="195" t="s">
        <v>90</v>
      </c>
      <c r="AYT4" s="196" t="s">
        <v>89</v>
      </c>
      <c r="AYU4" s="195" t="s">
        <v>90</v>
      </c>
      <c r="AYV4" s="196" t="s">
        <v>89</v>
      </c>
      <c r="AYW4" s="195" t="s">
        <v>90</v>
      </c>
      <c r="AYX4" s="196" t="s">
        <v>89</v>
      </c>
      <c r="AYY4" s="195" t="s">
        <v>90</v>
      </c>
      <c r="AYZ4" s="196" t="s">
        <v>89</v>
      </c>
      <c r="AZA4" s="195" t="s">
        <v>90</v>
      </c>
      <c r="AZB4" s="196" t="s">
        <v>89</v>
      </c>
      <c r="AZC4" s="195" t="s">
        <v>90</v>
      </c>
      <c r="AZD4" s="196" t="s">
        <v>89</v>
      </c>
      <c r="AZE4" s="195" t="s">
        <v>90</v>
      </c>
      <c r="AZF4" s="196" t="s">
        <v>89</v>
      </c>
      <c r="AZG4" s="195" t="s">
        <v>90</v>
      </c>
      <c r="AZH4" s="196" t="s">
        <v>89</v>
      </c>
      <c r="AZI4" s="195" t="s">
        <v>90</v>
      </c>
      <c r="AZJ4" s="196" t="s">
        <v>89</v>
      </c>
      <c r="AZK4" s="195" t="s">
        <v>90</v>
      </c>
      <c r="AZL4" s="196" t="s">
        <v>89</v>
      </c>
      <c r="AZM4" s="195" t="s">
        <v>90</v>
      </c>
      <c r="AZN4" s="196" t="s">
        <v>89</v>
      </c>
      <c r="AZO4" s="195" t="s">
        <v>90</v>
      </c>
      <c r="AZP4" s="196" t="s">
        <v>89</v>
      </c>
      <c r="AZQ4" s="195" t="s">
        <v>90</v>
      </c>
      <c r="AZR4" s="196" t="s">
        <v>89</v>
      </c>
      <c r="AZS4" s="195" t="s">
        <v>90</v>
      </c>
      <c r="AZT4" s="196" t="s">
        <v>89</v>
      </c>
      <c r="AZU4" s="195" t="s">
        <v>90</v>
      </c>
      <c r="AZV4" s="196" t="s">
        <v>89</v>
      </c>
      <c r="AZW4" s="195" t="s">
        <v>90</v>
      </c>
      <c r="AZX4" s="196" t="s">
        <v>89</v>
      </c>
      <c r="AZY4" s="195" t="s">
        <v>90</v>
      </c>
      <c r="AZZ4" s="196" t="s">
        <v>89</v>
      </c>
      <c r="BAA4" s="195" t="s">
        <v>90</v>
      </c>
      <c r="BAB4" s="196" t="s">
        <v>89</v>
      </c>
      <c r="BAC4" s="195" t="s">
        <v>90</v>
      </c>
      <c r="BAD4" s="196" t="s">
        <v>89</v>
      </c>
      <c r="BAE4" s="195" t="s">
        <v>90</v>
      </c>
      <c r="BAF4" s="196" t="s">
        <v>89</v>
      </c>
      <c r="BAG4" s="195" t="s">
        <v>90</v>
      </c>
      <c r="BAH4" s="196" t="s">
        <v>89</v>
      </c>
      <c r="BAI4" s="195" t="s">
        <v>90</v>
      </c>
      <c r="BAJ4" s="196" t="s">
        <v>89</v>
      </c>
      <c r="BAK4" s="195" t="s">
        <v>90</v>
      </c>
      <c r="BAL4" s="196" t="s">
        <v>89</v>
      </c>
      <c r="BAM4" s="195" t="s">
        <v>90</v>
      </c>
      <c r="BAN4" s="196" t="s">
        <v>89</v>
      </c>
      <c r="BAO4" s="195" t="s">
        <v>90</v>
      </c>
      <c r="BAP4" s="196" t="s">
        <v>89</v>
      </c>
      <c r="BAQ4" s="195" t="s">
        <v>90</v>
      </c>
      <c r="BAR4" s="196" t="s">
        <v>89</v>
      </c>
      <c r="BAS4" s="195" t="s">
        <v>90</v>
      </c>
      <c r="BAT4" s="196" t="s">
        <v>89</v>
      </c>
      <c r="BAU4" s="195" t="s">
        <v>90</v>
      </c>
      <c r="BAV4" s="196" t="s">
        <v>89</v>
      </c>
      <c r="BAW4" s="195" t="s">
        <v>90</v>
      </c>
      <c r="BAX4" s="196" t="s">
        <v>89</v>
      </c>
      <c r="BAY4" s="195" t="s">
        <v>90</v>
      </c>
      <c r="BAZ4" s="196" t="s">
        <v>89</v>
      </c>
      <c r="BBA4" s="195" t="s">
        <v>90</v>
      </c>
      <c r="BBB4" s="196" t="s">
        <v>89</v>
      </c>
      <c r="BBC4" s="195" t="s">
        <v>90</v>
      </c>
      <c r="BBD4" s="196" t="s">
        <v>89</v>
      </c>
      <c r="BBE4" s="195" t="s">
        <v>90</v>
      </c>
      <c r="BBF4" s="196" t="s">
        <v>89</v>
      </c>
      <c r="BBG4" s="195" t="s">
        <v>90</v>
      </c>
      <c r="BBH4" s="196" t="s">
        <v>89</v>
      </c>
      <c r="BBI4" s="195" t="s">
        <v>90</v>
      </c>
      <c r="BBJ4" s="196" t="s">
        <v>89</v>
      </c>
      <c r="BBK4" s="195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7"/>
      <c r="AQF26" s="197"/>
      <c r="AQG26" s="197"/>
      <c r="AQH26" s="197"/>
      <c r="AQI26" s="197"/>
      <c r="AQJ26" s="197"/>
      <c r="AQK26" s="197"/>
      <c r="AQL26" s="197"/>
      <c r="AQM26" s="197"/>
      <c r="AQN26" s="197"/>
      <c r="AQO26" s="197"/>
      <c r="AQP26" s="197"/>
      <c r="AQQ26" s="197"/>
      <c r="AQR26" s="197"/>
      <c r="AQS26" s="197"/>
      <c r="AQT26" s="197"/>
      <c r="AQU26" s="86"/>
      <c r="AQV26" s="197"/>
      <c r="AQW26" s="86"/>
      <c r="AQX26" s="197"/>
      <c r="AQY26" s="86"/>
      <c r="AQZ26" s="197"/>
      <c r="ARA26" s="86"/>
      <c r="ARB26" s="197"/>
      <c r="ARC26" s="86"/>
      <c r="ARD26" s="197"/>
      <c r="ARE26" s="86"/>
      <c r="ARF26" s="197"/>
      <c r="ARG26" s="86"/>
      <c r="ARH26" s="197"/>
      <c r="ARI26" s="86"/>
      <c r="ARJ26" s="197"/>
      <c r="ARK26" s="86"/>
      <c r="ARL26" s="197"/>
      <c r="ARM26" s="86"/>
      <c r="ARN26" s="197"/>
      <c r="ARO26" s="86"/>
      <c r="ARP26" s="197"/>
      <c r="ARQ26" s="86"/>
      <c r="ARR26" s="197"/>
      <c r="ARS26" s="86"/>
      <c r="ART26" s="197"/>
      <c r="ARU26" s="86"/>
      <c r="ARV26" s="197"/>
      <c r="ARW26" s="86"/>
      <c r="ARX26" s="197"/>
      <c r="ARY26" s="86"/>
      <c r="ARZ26" s="197"/>
      <c r="ASA26" s="86"/>
      <c r="ASB26" s="197"/>
      <c r="ASC26" s="86"/>
      <c r="ASD26" s="197"/>
      <c r="ASE26" s="86"/>
      <c r="ASF26" s="197"/>
      <c r="ASG26" s="86"/>
      <c r="ASH26" s="197"/>
      <c r="ASI26" s="86"/>
      <c r="ASJ26" s="197"/>
      <c r="ASK26" s="86"/>
      <c r="ASL26" s="197"/>
      <c r="ASM26" s="86"/>
      <c r="ASN26" s="197"/>
      <c r="ASO26" s="86"/>
      <c r="ASP26" s="197"/>
      <c r="ASQ26" s="86"/>
      <c r="ASR26" s="197"/>
      <c r="ASS26" s="86"/>
      <c r="AST26" s="197"/>
      <c r="ASU26" s="86"/>
      <c r="ASV26" s="197"/>
      <c r="ASW26" s="86"/>
      <c r="ASX26" s="197"/>
      <c r="ASY26" s="86"/>
      <c r="ASZ26" s="197"/>
      <c r="ATA26" s="86"/>
      <c r="ATB26" s="197"/>
      <c r="ATC26" s="86"/>
      <c r="ATD26" s="197"/>
      <c r="ATE26" s="86"/>
      <c r="ATF26" s="197"/>
      <c r="ATG26" s="86"/>
      <c r="ATH26" s="197"/>
      <c r="ATI26" s="86"/>
      <c r="ATJ26" s="197"/>
      <c r="ATK26" s="86"/>
      <c r="ATL26" s="197"/>
      <c r="ATM26" s="86"/>
      <c r="ATN26" s="197"/>
      <c r="ATO26" s="86"/>
      <c r="ATP26" s="197"/>
      <c r="ATQ26" s="86"/>
      <c r="ATR26" s="197"/>
      <c r="ATS26" s="86"/>
      <c r="ATT26" s="197"/>
      <c r="ATU26" s="86"/>
      <c r="ATV26" s="197"/>
      <c r="ATW26" s="86"/>
      <c r="ATX26" s="197"/>
      <c r="ATY26" s="86"/>
      <c r="ATZ26" s="197"/>
      <c r="AUA26" s="86"/>
      <c r="AUB26" s="197"/>
      <c r="AUC26" s="86"/>
      <c r="AUD26" s="197"/>
      <c r="AUE26" s="86"/>
      <c r="AUF26" s="197"/>
      <c r="AUG26" s="86"/>
      <c r="AUH26" s="197"/>
      <c r="AUI26" s="86"/>
      <c r="AUJ26" s="197"/>
      <c r="AUK26" s="86"/>
      <c r="AUL26" s="197"/>
      <c r="AUM26" s="86"/>
      <c r="AUN26" s="197"/>
      <c r="AUO26" s="86"/>
      <c r="AUP26" s="197"/>
      <c r="AUQ26" s="86"/>
      <c r="AUR26" s="197"/>
      <c r="AUS26" s="86"/>
      <c r="AUT26" s="197"/>
      <c r="AUU26" s="86"/>
      <c r="AUV26" s="197"/>
      <c r="AUW26" s="86"/>
      <c r="AUX26" s="197"/>
      <c r="AUY26" s="86"/>
      <c r="AUZ26" s="197"/>
      <c r="AVA26" s="86"/>
      <c r="AVB26" s="197"/>
      <c r="AVC26" s="86"/>
      <c r="AVD26" s="197"/>
      <c r="AVE26" s="86"/>
      <c r="AVF26" s="197"/>
      <c r="AVG26" s="86"/>
      <c r="AVH26" s="197"/>
      <c r="AVI26" s="86"/>
      <c r="AVJ26" s="197"/>
      <c r="AVK26" s="86"/>
      <c r="AVL26" s="197"/>
      <c r="AVM26" s="86"/>
      <c r="AVN26" s="197"/>
      <c r="AVO26" s="86"/>
      <c r="AVP26" s="197"/>
      <c r="AVQ26" s="86"/>
      <c r="AVR26" s="197"/>
      <c r="AVS26" s="86"/>
      <c r="AVT26" s="197"/>
      <c r="AVU26" s="86"/>
      <c r="AVV26" s="197"/>
      <c r="AVW26" s="86"/>
      <c r="AVX26" s="197"/>
      <c r="AVY26" s="86"/>
      <c r="AVZ26" s="197"/>
      <c r="AWA26" s="86"/>
      <c r="AWB26" s="197"/>
      <c r="AWC26" s="86"/>
      <c r="AWD26" s="197"/>
      <c r="AWE26" s="86"/>
      <c r="AWF26" s="197"/>
      <c r="AWG26" s="86"/>
      <c r="AWH26" s="197"/>
      <c r="AWI26" s="86"/>
      <c r="AWJ26" s="197"/>
      <c r="AWK26" s="86"/>
      <c r="AWL26" s="197"/>
      <c r="AWM26" s="86"/>
      <c r="AWN26" s="197"/>
      <c r="AWO26" s="86"/>
      <c r="AWP26" s="197"/>
      <c r="AWQ26" s="86"/>
      <c r="AWR26" s="197"/>
      <c r="AWS26" s="86"/>
      <c r="AWT26" s="197"/>
      <c r="AWU26" s="86"/>
      <c r="AWV26" s="197"/>
      <c r="AWW26" s="86"/>
      <c r="AWX26" s="197"/>
      <c r="AWY26" s="86"/>
      <c r="AWZ26" s="197"/>
      <c r="AXA26" s="103"/>
      <c r="AXB26" s="197"/>
      <c r="AXC26" s="103"/>
      <c r="AXD26" s="197"/>
      <c r="AXE26" s="103"/>
      <c r="AXF26" s="197"/>
      <c r="AXG26" s="103"/>
      <c r="AXH26" s="197"/>
      <c r="AXI26" s="103"/>
      <c r="AXJ26" s="197"/>
      <c r="AXK26" s="103"/>
      <c r="AXL26" s="197"/>
      <c r="AXM26" s="103"/>
      <c r="AXN26" s="197"/>
      <c r="AXO26" s="103"/>
      <c r="AXP26" s="197"/>
      <c r="AXQ26" s="103"/>
      <c r="AXR26" s="197"/>
      <c r="AXS26" s="103"/>
      <c r="AXT26" s="197"/>
      <c r="AXU26" s="103"/>
      <c r="AXV26" s="197"/>
      <c r="AXW26" s="103"/>
      <c r="AXX26" s="197"/>
      <c r="AXY26" s="103"/>
      <c r="AXZ26" s="197"/>
      <c r="AYA26" s="103"/>
      <c r="AYB26" s="197"/>
      <c r="AYC26" s="103"/>
      <c r="AYD26" s="197"/>
      <c r="AYE26" s="103"/>
      <c r="AYF26" s="197"/>
      <c r="AYG26" s="103"/>
      <c r="AYH26" s="197"/>
      <c r="AYI26" s="103"/>
      <c r="AYJ26" s="197"/>
      <c r="AYK26" s="103"/>
      <c r="AYL26" s="197"/>
      <c r="AYM26" s="103"/>
      <c r="AYN26" s="197"/>
      <c r="AYO26" s="103"/>
      <c r="AYP26" s="197"/>
      <c r="AYQ26" s="103"/>
      <c r="AYR26" s="197"/>
      <c r="AYS26" s="103"/>
      <c r="AYT26" s="197"/>
      <c r="AYU26" s="103"/>
      <c r="AYV26" s="197"/>
      <c r="AYW26" s="103"/>
      <c r="AYX26" s="197"/>
      <c r="AYY26" s="103"/>
      <c r="AYZ26" s="197"/>
      <c r="AZA26" s="103"/>
      <c r="AZB26" s="197"/>
      <c r="AZC26" s="103"/>
      <c r="AZD26" s="197"/>
      <c r="AZE26" s="103"/>
      <c r="AZF26" s="197"/>
      <c r="AZG26" s="103"/>
      <c r="AZH26" s="197"/>
      <c r="AZI26" s="103"/>
      <c r="AZJ26" s="197"/>
      <c r="AZK26" s="103"/>
      <c r="AZL26" s="197"/>
      <c r="AZM26" s="103"/>
      <c r="AZN26" s="197"/>
      <c r="AZO26" s="103"/>
      <c r="AZP26" s="197"/>
      <c r="AZQ26" s="103"/>
      <c r="AZR26" s="197"/>
      <c r="AZS26" s="103"/>
      <c r="AZT26" s="197"/>
      <c r="AZU26" s="103"/>
      <c r="AZV26" s="197"/>
      <c r="AZW26" s="103"/>
      <c r="AZX26" s="197"/>
      <c r="AZY26" s="103"/>
      <c r="AZZ26" s="197"/>
      <c r="BAA26" s="103"/>
      <c r="BAB26" s="197"/>
      <c r="BAC26" s="103"/>
      <c r="BAD26" s="197"/>
      <c r="BAE26" s="103"/>
      <c r="BAF26" s="197"/>
      <c r="BAG26" s="103"/>
      <c r="BAH26" s="197"/>
      <c r="BAI26" s="103"/>
      <c r="BAJ26" s="197"/>
      <c r="BAK26" s="103"/>
      <c r="BAL26" s="197"/>
      <c r="BAM26" s="103"/>
      <c r="BAN26" s="197"/>
      <c r="BAO26" s="103"/>
      <c r="BAP26" s="197"/>
      <c r="BAQ26" s="103"/>
      <c r="BAR26" s="197"/>
      <c r="BAS26" s="103"/>
      <c r="BAT26" s="197"/>
      <c r="BAU26" s="103"/>
      <c r="BAV26" s="197"/>
      <c r="BAW26" s="103"/>
      <c r="BAX26" s="197"/>
      <c r="BAY26" s="103"/>
      <c r="BAZ26" s="197"/>
      <c r="BBA26" s="103"/>
      <c r="BBB26" s="197"/>
      <c r="BBC26" s="103"/>
      <c r="BBD26" s="197"/>
      <c r="BBE26" s="103"/>
      <c r="BBF26" s="197"/>
      <c r="BBG26" s="103"/>
      <c r="BBH26" s="197"/>
      <c r="BBI26" s="103"/>
      <c r="BBJ26" s="197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249</v>
      </c>
      <c r="C31" s="89" t="s">
        <v>15</v>
      </c>
      <c r="D31" s="90" t="s">
        <v>238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5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291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9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290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206</v>
      </c>
      <c r="C46" s="89"/>
      <c r="D46" s="90" t="s">
        <v>208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207</v>
      </c>
      <c r="C47" s="89"/>
      <c r="D47" s="90" t="s">
        <v>209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210</v>
      </c>
      <c r="C48" s="89"/>
      <c r="D48" s="90" t="s">
        <v>212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211</v>
      </c>
      <c r="C49" s="89"/>
      <c r="D49" s="90" t="s">
        <v>213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325</v>
      </c>
      <c r="C50" s="89"/>
      <c r="D50" s="90" t="s">
        <v>326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324</v>
      </c>
      <c r="C51" s="89"/>
      <c r="D51" s="90" t="s">
        <v>323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379</v>
      </c>
      <c r="C52" s="89"/>
      <c r="D52" s="90" t="s">
        <v>378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258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411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366</v>
      </c>
      <c r="C57" s="89"/>
      <c r="D57" s="90" t="s">
        <v>367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368</v>
      </c>
      <c r="C58" s="89"/>
      <c r="D58" s="90" t="s">
        <v>369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374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318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370</v>
      </c>
      <c r="C61" s="89"/>
      <c r="D61" s="90" t="s">
        <v>371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400</v>
      </c>
      <c r="C62" s="89"/>
      <c r="D62" s="90" t="s">
        <v>399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396</v>
      </c>
      <c r="C63" s="89"/>
      <c r="D63" s="13" t="s">
        <v>397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9"/>
      <c r="B64" s="200" t="s">
        <v>204</v>
      </c>
      <c r="C64" s="201"/>
      <c r="D64" s="202"/>
      <c r="ACP64" s="203"/>
      <c r="ACR64" s="203"/>
      <c r="ACT64" s="203"/>
      <c r="ACV64" s="203"/>
      <c r="ACX64" s="203"/>
      <c r="ACZ64" s="203"/>
      <c r="ADB64" s="203"/>
      <c r="ADD64" s="203"/>
      <c r="ADF64" s="203"/>
      <c r="ADH64" s="203"/>
      <c r="ADJ64" s="203"/>
      <c r="ADL64" s="203"/>
      <c r="ADN64" s="203"/>
      <c r="ADP64" s="203"/>
      <c r="ADR64" s="203"/>
      <c r="ADT64" s="203"/>
      <c r="ADV64" s="203"/>
      <c r="ADX64" s="203"/>
      <c r="ADZ64" s="203"/>
      <c r="AEB64" s="203"/>
      <c r="AED64" s="203"/>
      <c r="AEF64" s="203"/>
      <c r="AEH64" s="203"/>
      <c r="AEJ64" s="203"/>
      <c r="AEL64" s="203"/>
      <c r="AEN64" s="203"/>
      <c r="AEP64" s="203"/>
      <c r="AER64" s="203"/>
      <c r="AET64" s="203"/>
      <c r="AEV64" s="203"/>
      <c r="AEX64" s="203"/>
      <c r="AEZ64" s="203"/>
      <c r="AFB64" s="203"/>
      <c r="AFD64" s="203"/>
      <c r="AFF64" s="203"/>
      <c r="AFH64" s="203"/>
      <c r="AFJ64" s="203"/>
      <c r="AFL64" s="203"/>
      <c r="AFN64" s="203"/>
      <c r="AFP64" s="203"/>
      <c r="AFR64" s="203"/>
      <c r="AFT64" s="203"/>
      <c r="AFV64" s="203"/>
      <c r="AFX64" s="203"/>
      <c r="AFZ64" s="203"/>
      <c r="AGB64" s="203"/>
      <c r="AGD64" s="203"/>
      <c r="AGF64" s="203"/>
      <c r="AGH64" s="203"/>
      <c r="AGJ64" s="203"/>
      <c r="AGL64" s="203"/>
      <c r="AGN64" s="203"/>
      <c r="AGP64" s="203"/>
      <c r="AGR64" s="203"/>
      <c r="AGT64" s="203"/>
      <c r="AGV64" s="203"/>
      <c r="AGX64" s="203"/>
      <c r="AGZ64" s="203"/>
      <c r="AHB64" s="203"/>
      <c r="AHD64" s="203"/>
      <c r="AHF64" s="203"/>
      <c r="AHH64" s="203"/>
      <c r="AHJ64" s="203"/>
      <c r="AHL64" s="203"/>
      <c r="AHN64" s="203"/>
      <c r="AHP64" s="203"/>
      <c r="AHR64" s="203"/>
      <c r="AHT64" s="203"/>
      <c r="AHV64" s="203"/>
      <c r="AHX64" s="203"/>
      <c r="AHZ64" s="203"/>
      <c r="AIB64" s="203"/>
      <c r="AID64" s="203"/>
      <c r="AIF64" s="203"/>
      <c r="AIH64" s="203"/>
      <c r="AIJ64" s="203"/>
      <c r="AIL64" s="203"/>
      <c r="AIN64" s="203"/>
      <c r="AIP64" s="203"/>
      <c r="AIR64" s="203"/>
      <c r="AIT64" s="203"/>
      <c r="AIV64" s="203"/>
      <c r="AIX64" s="203"/>
      <c r="AIZ64" s="203"/>
      <c r="AJB64" s="203"/>
      <c r="AJD64" s="203"/>
      <c r="AJF64" s="203"/>
      <c r="AJH64" s="203"/>
      <c r="AJJ64" s="203"/>
      <c r="AJL64" s="203"/>
      <c r="AJN64" s="203"/>
      <c r="AJP64" s="203"/>
      <c r="AJR64" s="203"/>
      <c r="AJT64" s="203"/>
      <c r="AJV64" s="203"/>
      <c r="AJX64" s="203"/>
      <c r="AJZ64" s="203"/>
      <c r="AKB64" s="203"/>
      <c r="AKD64" s="203"/>
      <c r="AKF64" s="203"/>
      <c r="AKH64" s="203"/>
      <c r="AKJ64" s="203"/>
      <c r="AKL64" s="203"/>
      <c r="AKN64" s="203"/>
      <c r="AKP64" s="203"/>
      <c r="AKR64" s="203"/>
      <c r="AKT64" s="203"/>
      <c r="AKV64" s="203"/>
      <c r="AKX64" s="203"/>
      <c r="AKZ64" s="203"/>
      <c r="ALB64" s="203"/>
      <c r="ALD64" s="203"/>
      <c r="ALF64" s="203"/>
      <c r="ALH64" s="203"/>
      <c r="ALJ64" s="203"/>
      <c r="ALL64" s="203"/>
      <c r="ALN64" s="203"/>
      <c r="ALP64" s="203"/>
      <c r="ALR64" s="203"/>
      <c r="ALT64" s="203"/>
      <c r="ALV64" s="203"/>
      <c r="ALX64" s="203"/>
      <c r="ALZ64" s="203"/>
      <c r="AMB64" s="203"/>
      <c r="AMD64" s="203"/>
      <c r="AMF64" s="203"/>
      <c r="AMH64" s="203"/>
      <c r="AMJ64" s="203"/>
      <c r="AML64" s="203"/>
      <c r="AMN64" s="203"/>
      <c r="AMP64" s="203"/>
      <c r="AMR64" s="203"/>
      <c r="AMT64" s="203"/>
      <c r="AMV64" s="203"/>
      <c r="AMX64" s="203"/>
      <c r="AMZ64" s="203"/>
      <c r="ANB64" s="203"/>
      <c r="AND64" s="203"/>
      <c r="ANF64" s="203"/>
      <c r="ANH64" s="203"/>
      <c r="ANJ64" s="203"/>
      <c r="ANL64" s="203"/>
      <c r="ANN64" s="203"/>
      <c r="ANP64" s="203"/>
      <c r="ANR64" s="203"/>
      <c r="ANT64" s="203"/>
      <c r="ANV64" s="203"/>
      <c r="ANX64" s="203"/>
      <c r="ANZ64" s="203"/>
      <c r="AOB64" s="203"/>
      <c r="AOD64" s="203"/>
      <c r="AOF64" s="203"/>
      <c r="AOH64" s="203"/>
      <c r="AOJ64" s="203"/>
      <c r="AOL64" s="203"/>
      <c r="AON64" s="203"/>
      <c r="AOP64" s="203"/>
      <c r="AOR64" s="203"/>
      <c r="AOT64" s="203"/>
      <c r="AOV64" s="203"/>
      <c r="AOX64" s="203"/>
      <c r="AOZ64" s="203"/>
      <c r="APB64" s="203"/>
      <c r="APD64" s="203"/>
      <c r="APF64" s="203"/>
      <c r="APH64" s="203"/>
      <c r="APJ64" s="203"/>
      <c r="APL64" s="203"/>
      <c r="APN64" s="203"/>
      <c r="APP64" s="203"/>
      <c r="APR64" s="203"/>
      <c r="APT64" s="203"/>
      <c r="APV64" s="203"/>
      <c r="APX64" s="203"/>
      <c r="APZ64" s="203"/>
      <c r="AQB64" s="203"/>
      <c r="AQD64" s="203"/>
      <c r="AQF64" s="204"/>
      <c r="AQH64" s="204"/>
      <c r="AQJ64" s="204"/>
      <c r="AQL64" s="204"/>
      <c r="AQN64" s="204"/>
      <c r="AQP64" s="204"/>
      <c r="AQR64" s="204"/>
      <c r="AQT64" s="204"/>
      <c r="AQV64" s="204"/>
      <c r="AQX64" s="204"/>
      <c r="AQZ64" s="204"/>
      <c r="ARB64" s="204"/>
      <c r="ARD64" s="204"/>
      <c r="ARF64" s="204"/>
      <c r="ARH64" s="204"/>
      <c r="ARJ64" s="204"/>
      <c r="ARL64" s="204"/>
      <c r="ARN64" s="204"/>
      <c r="ARP64" s="204"/>
      <c r="ARR64" s="204"/>
      <c r="ART64" s="204"/>
      <c r="ARV64" s="204"/>
      <c r="ARX64" s="204"/>
      <c r="ARZ64" s="204"/>
      <c r="ASB64" s="204"/>
      <c r="ASD64" s="204"/>
      <c r="ASF64" s="204"/>
      <c r="ASH64" s="204"/>
      <c r="ASJ64" s="204"/>
      <c r="ASL64" s="204"/>
      <c r="ASN64" s="204"/>
      <c r="ASP64" s="204"/>
      <c r="ASR64" s="204"/>
      <c r="AST64" s="204"/>
      <c r="ASV64" s="204"/>
      <c r="ASX64" s="204"/>
      <c r="ASZ64" s="204"/>
      <c r="ATB64" s="204"/>
      <c r="ATD64" s="204"/>
      <c r="ATF64" s="204"/>
      <c r="ATH64" s="204"/>
      <c r="ATJ64" s="204"/>
      <c r="ATL64" s="204"/>
      <c r="ATN64" s="204"/>
      <c r="ATP64" s="204"/>
      <c r="ATR64" s="204"/>
      <c r="ATT64" s="204"/>
      <c r="ATV64" s="204"/>
      <c r="ATX64" s="204"/>
      <c r="ATZ64" s="204"/>
      <c r="AUB64" s="204"/>
      <c r="AUD64" s="204"/>
      <c r="AUF64" s="204"/>
      <c r="AUH64" s="204"/>
      <c r="AUJ64" s="204"/>
      <c r="AUL64" s="204"/>
      <c r="AUN64" s="204"/>
      <c r="AUP64" s="204"/>
      <c r="AUR64" s="204"/>
      <c r="AUS64" s="204" t="s">
        <v>94</v>
      </c>
      <c r="AUT64" s="204"/>
      <c r="AUV64" s="204"/>
      <c r="AUX64" s="204"/>
      <c r="AUZ64" s="204"/>
      <c r="AVB64" s="204"/>
      <c r="AVD64" s="204"/>
      <c r="AVF64" s="204"/>
      <c r="AVH64" s="204"/>
      <c r="AVJ64" s="204"/>
      <c r="AVL64" s="204"/>
      <c r="AVN64" s="204"/>
      <c r="AVP64" s="204"/>
      <c r="AVR64" s="204"/>
      <c r="AVT64" s="204"/>
      <c r="AVV64" s="204"/>
      <c r="AVX64" s="204"/>
      <c r="AVZ64" s="204"/>
      <c r="AWB64" s="204"/>
      <c r="AWD64" s="204"/>
      <c r="AWF64" s="204"/>
      <c r="AWH64" s="204"/>
      <c r="AWJ64" s="204"/>
      <c r="AWL64" s="204"/>
      <c r="AWN64" s="204"/>
      <c r="AWP64" s="204"/>
      <c r="AWR64" s="204"/>
      <c r="AWT64" s="204"/>
      <c r="AWV64" s="204"/>
      <c r="AWX64" s="204"/>
      <c r="AWZ64" s="218"/>
      <c r="AXB64" s="218"/>
      <c r="AXD64" s="218"/>
      <c r="AXF64" s="218"/>
      <c r="AXH64" s="218"/>
      <c r="AXJ64" s="218"/>
      <c r="AXL64" s="218"/>
      <c r="AXN64" s="218"/>
      <c r="AXP64" s="218"/>
      <c r="AXR64" s="218"/>
      <c r="AXT64" s="218"/>
      <c r="AXV64" s="218"/>
      <c r="AXX64" s="218"/>
      <c r="AXZ64" s="218"/>
      <c r="AYB64" s="218"/>
      <c r="AYD64" s="218"/>
      <c r="AYF64" s="218"/>
      <c r="AYH64" s="218"/>
      <c r="AYJ64" s="218"/>
      <c r="AYL64" s="218"/>
      <c r="AYN64" s="218"/>
      <c r="AYP64" s="218"/>
      <c r="AYR64" s="218"/>
      <c r="AYT64" s="218"/>
      <c r="AYV64" s="218"/>
      <c r="AYX64" s="218"/>
      <c r="AYZ64" s="218"/>
      <c r="AZB64" s="218"/>
      <c r="AZD64" s="218"/>
      <c r="AZF64" s="218"/>
      <c r="AZH64" s="218"/>
      <c r="AZJ64" s="218"/>
      <c r="AZL64" s="218"/>
      <c r="AZN64" s="218"/>
      <c r="AZP64" s="218"/>
      <c r="AZR64" s="218"/>
      <c r="AZT64" s="218"/>
      <c r="AZV64" s="218"/>
      <c r="AZX64" s="218"/>
      <c r="AZZ64" s="218"/>
      <c r="BAB64" s="218"/>
      <c r="BAD64" s="218"/>
      <c r="BAF64" s="218"/>
      <c r="BAH64" s="218"/>
      <c r="BAJ64" s="218"/>
      <c r="BAL64" s="218"/>
      <c r="BAN64" s="218"/>
      <c r="BAP64" s="218"/>
      <c r="BAR64" s="218"/>
      <c r="BAT64" s="218"/>
      <c r="BAV64" s="218"/>
      <c r="BAX64" s="218"/>
      <c r="BAZ64" s="218"/>
      <c r="BBB64" s="218"/>
      <c r="BBD64" s="218"/>
      <c r="BBF64" s="218"/>
      <c r="BBH64" s="218"/>
      <c r="BBJ64" s="218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205</v>
      </c>
      <c r="C66" s="96"/>
      <c r="D66" s="97"/>
      <c r="AQG66" s="198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410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222</v>
      </c>
      <c r="C74" s="89"/>
      <c r="D74" s="90" t="s">
        <v>223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264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9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268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257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402</v>
      </c>
      <c r="C78" s="89"/>
      <c r="D78" s="90" t="s">
        <v>401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372</v>
      </c>
      <c r="C79" s="89"/>
      <c r="D79" s="90" t="s">
        <v>288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287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373</v>
      </c>
      <c r="C81" s="89"/>
      <c r="D81" s="90" t="s">
        <v>289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265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377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4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</mergeCells>
  <phoneticPr fontId="12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419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307</v>
      </c>
      <c r="E3" s="405" t="s">
        <v>327</v>
      </c>
      <c r="F3" s="402"/>
      <c r="G3" s="405" t="s">
        <v>328</v>
      </c>
      <c r="H3" s="402"/>
      <c r="I3" s="405" t="s">
        <v>329</v>
      </c>
      <c r="J3" s="402"/>
      <c r="K3" s="405" t="s">
        <v>330</v>
      </c>
      <c r="L3" s="402"/>
      <c r="M3" s="405" t="s">
        <v>331</v>
      </c>
      <c r="N3" s="402"/>
      <c r="O3" s="405" t="s">
        <v>332</v>
      </c>
      <c r="P3" s="402"/>
      <c r="Q3" s="405" t="s">
        <v>333</v>
      </c>
      <c r="R3" s="402"/>
      <c r="S3" s="405" t="s">
        <v>334</v>
      </c>
      <c r="T3" s="402"/>
      <c r="U3" s="405" t="s">
        <v>335</v>
      </c>
      <c r="V3" s="402"/>
      <c r="W3" s="405" t="s">
        <v>336</v>
      </c>
      <c r="X3" s="402"/>
      <c r="Y3" s="405" t="s">
        <v>337</v>
      </c>
      <c r="Z3" s="402"/>
      <c r="AA3" s="405" t="s">
        <v>338</v>
      </c>
      <c r="AB3" s="402"/>
      <c r="AC3" s="405" t="s">
        <v>339</v>
      </c>
      <c r="AD3" s="402"/>
      <c r="AE3" s="405" t="s">
        <v>340</v>
      </c>
      <c r="AF3" s="402"/>
      <c r="AG3" s="405" t="s">
        <v>341</v>
      </c>
      <c r="AH3" s="402"/>
      <c r="AI3" s="405" t="s">
        <v>342</v>
      </c>
      <c r="AJ3" s="402"/>
      <c r="AK3" s="405" t="s">
        <v>343</v>
      </c>
      <c r="AL3" s="402"/>
      <c r="AM3" s="405" t="s">
        <v>344</v>
      </c>
      <c r="AN3" s="402"/>
      <c r="AO3" s="405" t="s">
        <v>345</v>
      </c>
      <c r="AP3" s="402"/>
      <c r="AQ3" s="405" t="s">
        <v>346</v>
      </c>
      <c r="AR3" s="402"/>
      <c r="AS3" s="405" t="s">
        <v>347</v>
      </c>
      <c r="AT3" s="402"/>
      <c r="AU3" s="405" t="s">
        <v>348</v>
      </c>
      <c r="AV3" s="402"/>
      <c r="AW3" s="405" t="s">
        <v>349</v>
      </c>
      <c r="AX3" s="402"/>
      <c r="AY3" s="405" t="s">
        <v>350</v>
      </c>
      <c r="AZ3" s="402"/>
      <c r="BA3" s="405" t="s">
        <v>351</v>
      </c>
      <c r="BB3" s="402"/>
      <c r="BC3" s="403" t="s">
        <v>352</v>
      </c>
      <c r="BD3" s="404"/>
      <c r="BE3" s="403" t="s">
        <v>353</v>
      </c>
      <c r="BF3" s="404"/>
      <c r="BG3" s="403" t="s">
        <v>354</v>
      </c>
      <c r="BH3" s="404"/>
      <c r="BI3" s="403" t="s">
        <v>355</v>
      </c>
      <c r="BJ3" s="404"/>
      <c r="BK3" s="403" t="s">
        <v>356</v>
      </c>
      <c r="BL3" s="404"/>
      <c r="BM3" s="403" t="s">
        <v>357</v>
      </c>
      <c r="BN3" s="404"/>
      <c r="BO3" s="403" t="s">
        <v>358</v>
      </c>
      <c r="BP3" s="404"/>
      <c r="BQ3" s="403" t="s">
        <v>359</v>
      </c>
      <c r="BR3" s="404"/>
      <c r="BS3" s="403" t="s">
        <v>360</v>
      </c>
      <c r="BT3" s="404"/>
      <c r="BU3" s="403" t="s">
        <v>361</v>
      </c>
      <c r="BV3" s="404"/>
      <c r="BW3" s="403" t="s">
        <v>376</v>
      </c>
      <c r="BX3" s="404"/>
      <c r="BY3" s="403" t="s">
        <v>381</v>
      </c>
      <c r="BZ3" s="404"/>
      <c r="CA3" s="403" t="s">
        <v>382</v>
      </c>
      <c r="CB3" s="404"/>
      <c r="CC3" s="403" t="s">
        <v>383</v>
      </c>
      <c r="CD3" s="404"/>
      <c r="CE3" s="403" t="s">
        <v>385</v>
      </c>
      <c r="CF3" s="404"/>
      <c r="CG3" s="403" t="s">
        <v>392</v>
      </c>
      <c r="CH3" s="404"/>
      <c r="CI3" s="403" t="s">
        <v>393</v>
      </c>
      <c r="CJ3" s="404"/>
      <c r="CK3" s="403" t="s">
        <v>394</v>
      </c>
      <c r="CL3" s="404"/>
      <c r="CM3" s="403" t="s">
        <v>395</v>
      </c>
      <c r="CN3" s="404"/>
      <c r="CO3" s="403" t="s">
        <v>398</v>
      </c>
      <c r="CP3" s="404"/>
      <c r="CQ3" s="403" t="s">
        <v>403</v>
      </c>
      <c r="CR3" s="404"/>
      <c r="CS3" s="403" t="s">
        <v>409</v>
      </c>
      <c r="CT3" s="404"/>
      <c r="CU3" s="403" t="s">
        <v>412</v>
      </c>
      <c r="CV3" s="404"/>
      <c r="CW3" s="403" t="s">
        <v>413</v>
      </c>
      <c r="CX3" s="404"/>
      <c r="CY3" s="403" t="s">
        <v>415</v>
      </c>
      <c r="CZ3" s="404"/>
      <c r="DA3" s="403" t="s">
        <v>416</v>
      </c>
      <c r="DB3" s="404"/>
      <c r="DC3" s="403" t="s">
        <v>420</v>
      </c>
      <c r="DD3" s="404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7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249</v>
      </c>
      <c r="C31" s="89" t="s">
        <v>15</v>
      </c>
      <c r="D31" s="90" t="s">
        <v>238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291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290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362</v>
      </c>
      <c r="C42" s="89"/>
      <c r="D42" s="90" t="s">
        <v>363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206</v>
      </c>
      <c r="C47" s="89"/>
      <c r="D47" s="90" t="s">
        <v>208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207</v>
      </c>
      <c r="C48" s="89"/>
      <c r="D48" s="90" t="s">
        <v>209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210</v>
      </c>
      <c r="C49" s="89"/>
      <c r="D49" s="90" t="s">
        <v>212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364</v>
      </c>
      <c r="C50" s="89"/>
      <c r="D50" s="90" t="s">
        <v>365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211</v>
      </c>
      <c r="C51" s="89"/>
      <c r="D51" s="90" t="s">
        <v>213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325</v>
      </c>
      <c r="C52" s="89"/>
      <c r="D52" s="90" t="s">
        <v>326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324</v>
      </c>
      <c r="C53" s="89"/>
      <c r="D53" s="90" t="s">
        <v>323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379</v>
      </c>
      <c r="C54" s="89"/>
      <c r="D54" s="90" t="s">
        <v>378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258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366</v>
      </c>
      <c r="C59" s="89"/>
      <c r="D59" s="90" t="s">
        <v>367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368</v>
      </c>
      <c r="C60" s="89"/>
      <c r="D60" s="90" t="s">
        <v>369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374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318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12" t="s">
        <v>370</v>
      </c>
      <c r="C63" s="213"/>
      <c r="D63" s="212" t="s">
        <v>371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12" t="s">
        <v>400</v>
      </c>
      <c r="C64" s="213"/>
      <c r="D64" s="212" t="s">
        <v>399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396</v>
      </c>
      <c r="C65" s="89"/>
      <c r="D65" s="13" t="s">
        <v>397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9"/>
      <c r="B66" s="200" t="s">
        <v>204</v>
      </c>
      <c r="C66" s="201"/>
      <c r="D66" s="202"/>
      <c r="E66" s="203"/>
      <c r="G66" s="203"/>
      <c r="I66" s="203"/>
      <c r="K66" s="203"/>
      <c r="M66" s="203"/>
      <c r="O66" s="203"/>
      <c r="Q66" s="203"/>
      <c r="S66" s="203"/>
      <c r="U66" s="203"/>
      <c r="W66" s="203"/>
      <c r="Y66" s="203"/>
      <c r="AA66" s="203"/>
      <c r="AC66" s="203"/>
      <c r="AE66" s="203"/>
      <c r="AG66" s="203"/>
      <c r="AI66" s="203"/>
      <c r="AK66" s="203"/>
      <c r="AM66" s="203"/>
      <c r="BQ66" s="204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205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222</v>
      </c>
      <c r="C76" s="89"/>
      <c r="D76" s="90" t="s">
        <v>223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264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268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257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402</v>
      </c>
      <c r="C80" s="89"/>
      <c r="D80" s="90" t="s">
        <v>401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372</v>
      </c>
      <c r="C81" s="89"/>
      <c r="D81" s="90" t="s">
        <v>288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287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373</v>
      </c>
      <c r="C83" s="89"/>
      <c r="D83" s="90" t="s">
        <v>289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265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377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  <mergeCell ref="CI3:CJ3"/>
    <mergeCell ref="CG3:CH3"/>
    <mergeCell ref="CE3:CF3"/>
    <mergeCell ref="CC3:CD3"/>
    <mergeCell ref="CA3:CB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E3:F3"/>
    <mergeCell ref="G3:H3"/>
    <mergeCell ref="I3:J3"/>
    <mergeCell ref="K3:L3"/>
    <mergeCell ref="M3:N3"/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>
    <pageSetUpPr fitToPage="1"/>
  </sheetPr>
  <dimension ref="A1:CH30"/>
  <sheetViews>
    <sheetView showGridLines="0" zoomScaleNormal="100" workbookViewId="0">
      <pane xSplit="78" ySplit="6" topLeftCell="CD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26953125" style="6" customWidth="1"/>
    <col min="4" max="4" width="45.45312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9.1796875" style="6" hidden="1" customWidth="1"/>
    <col min="45" max="45" width="12.1796875" style="6" hidden="1" customWidth="1"/>
    <col min="46" max="46" width="9.1796875" style="6" hidden="1" customWidth="1"/>
    <col min="47" max="47" width="10.81640625" style="6" hidden="1" customWidth="1"/>
    <col min="48" max="48" width="9.1796875" style="6" hidden="1" customWidth="1"/>
    <col min="49" max="49" width="12.1796875" style="6" hidden="1" customWidth="1"/>
    <col min="50" max="50" width="9.1796875" style="6" hidden="1" customWidth="1"/>
    <col min="51" max="51" width="12.1796875" style="6" hidden="1" customWidth="1"/>
    <col min="52" max="52" width="9.1796875" style="6" hidden="1" customWidth="1"/>
    <col min="53" max="53" width="12.1796875" style="6" hidden="1" customWidth="1"/>
    <col min="54" max="54" width="10.81640625" style="6" hidden="1" customWidth="1"/>
    <col min="55" max="56" width="9.81640625" style="6" hidden="1" customWidth="1"/>
    <col min="57" max="57" width="10.81640625" style="6" hidden="1" customWidth="1"/>
    <col min="58" max="58" width="9.453125" style="6" hidden="1" customWidth="1"/>
    <col min="59" max="59" width="10.81640625" style="6" hidden="1" customWidth="1"/>
    <col min="60" max="60" width="9.453125" style="6" hidden="1" customWidth="1"/>
    <col min="61" max="61" width="10.54296875" style="6" hidden="1" customWidth="1"/>
    <col min="62" max="63" width="9.81640625" style="6" hidden="1" customWidth="1"/>
    <col min="64" max="64" width="9" style="6" hidden="1" customWidth="1"/>
    <col min="65" max="67" width="9.81640625" style="6" hidden="1" customWidth="1"/>
    <col min="68" max="68" width="9.1796875" style="6" hidden="1" customWidth="1"/>
    <col min="69" max="69" width="9.81640625" style="6" hidden="1" customWidth="1"/>
    <col min="70" max="70" width="8.54296875" style="6" hidden="1" customWidth="1"/>
    <col min="71" max="71" width="9.81640625" style="6" hidden="1" customWidth="1"/>
    <col min="72" max="72" width="11.1796875" style="6" hidden="1" customWidth="1"/>
    <col min="73" max="73" width="9.81640625" style="6" hidden="1" customWidth="1"/>
    <col min="74" max="74" width="11.1796875" style="6" hidden="1" customWidth="1"/>
    <col min="75" max="75" width="9.81640625" style="6" hidden="1" customWidth="1"/>
    <col min="76" max="76" width="11.1796875" style="6" hidden="1" customWidth="1"/>
    <col min="77" max="77" width="9.81640625" style="6" hidden="1" customWidth="1"/>
    <col min="78" max="78" width="11.1796875" style="6" hidden="1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90625" style="6" customWidth="1"/>
    <col min="84" max="84" width="15.54296875" style="6" customWidth="1"/>
    <col min="85" max="85" width="13.90625" style="6" customWidth="1"/>
    <col min="86" max="86" width="15.54296875" style="6" customWidth="1"/>
    <col min="87" max="16384" width="7.54296875" style="6"/>
  </cols>
  <sheetData>
    <row r="1" spans="1:86" x14ac:dyDescent="0.35">
      <c r="B1" s="98"/>
    </row>
    <row r="2" spans="1:86" ht="35.5" customHeight="1" x14ac:dyDescent="0.35">
      <c r="B2" s="288" t="s">
        <v>271</v>
      </c>
      <c r="C2" s="288"/>
      <c r="D2" s="288"/>
      <c r="AQ2" s="6" t="s">
        <v>310</v>
      </c>
      <c r="BC2" s="193" t="s">
        <v>311</v>
      </c>
    </row>
    <row r="3" spans="1:86" s="98" customFormat="1" ht="15" customHeight="1" x14ac:dyDescent="0.35">
      <c r="A3" s="99"/>
      <c r="B3" s="181"/>
      <c r="C3" s="289"/>
      <c r="D3" s="181" t="s">
        <v>476</v>
      </c>
      <c r="E3" s="406" t="s">
        <v>272</v>
      </c>
      <c r="F3" s="406"/>
      <c r="G3" s="406" t="s">
        <v>273</v>
      </c>
      <c r="H3" s="406"/>
      <c r="I3" s="406" t="s">
        <v>274</v>
      </c>
      <c r="J3" s="406"/>
      <c r="K3" s="406" t="s">
        <v>275</v>
      </c>
      <c r="L3" s="406"/>
      <c r="M3" s="406" t="s">
        <v>276</v>
      </c>
      <c r="N3" s="406"/>
      <c r="O3" s="406" t="s">
        <v>277</v>
      </c>
      <c r="P3" s="406"/>
      <c r="Q3" s="406" t="s">
        <v>278</v>
      </c>
      <c r="R3" s="406"/>
      <c r="S3" s="406" t="s">
        <v>279</v>
      </c>
      <c r="T3" s="406"/>
      <c r="U3" s="406" t="s">
        <v>280</v>
      </c>
      <c r="V3" s="406"/>
      <c r="W3" s="406" t="s">
        <v>281</v>
      </c>
      <c r="X3" s="406"/>
      <c r="Y3" s="406" t="s">
        <v>282</v>
      </c>
      <c r="Z3" s="406"/>
      <c r="AA3" s="406" t="s">
        <v>283</v>
      </c>
      <c r="AB3" s="406"/>
      <c r="AC3" s="406"/>
      <c r="AD3" s="406" t="s">
        <v>132</v>
      </c>
      <c r="AE3" s="406"/>
      <c r="AF3" s="406" t="s">
        <v>133</v>
      </c>
      <c r="AG3" s="406"/>
      <c r="AH3" s="406" t="s">
        <v>134</v>
      </c>
      <c r="AI3" s="406"/>
      <c r="AJ3" s="406" t="s">
        <v>135</v>
      </c>
      <c r="AK3" s="406"/>
      <c r="AL3" s="406" t="s">
        <v>136</v>
      </c>
      <c r="AM3" s="406"/>
      <c r="AN3" s="406" t="s">
        <v>137</v>
      </c>
      <c r="AO3" s="406"/>
      <c r="AP3" s="406"/>
      <c r="AQ3" s="406" t="s">
        <v>181</v>
      </c>
      <c r="AR3" s="406"/>
      <c r="AS3" s="406" t="s">
        <v>214</v>
      </c>
      <c r="AT3" s="406"/>
      <c r="AU3" s="406" t="s">
        <v>237</v>
      </c>
      <c r="AV3" s="406"/>
      <c r="AW3" s="406" t="s">
        <v>239</v>
      </c>
      <c r="AX3" s="406"/>
      <c r="AY3" s="406" t="s">
        <v>250</v>
      </c>
      <c r="AZ3" s="406"/>
      <c r="BA3" s="406" t="s">
        <v>259</v>
      </c>
      <c r="BB3" s="406"/>
      <c r="BC3" s="406" t="s">
        <v>262</v>
      </c>
      <c r="BD3" s="406"/>
      <c r="BE3" s="406" t="s">
        <v>267</v>
      </c>
      <c r="BF3" s="406"/>
      <c r="BG3" s="406" t="s">
        <v>270</v>
      </c>
      <c r="BH3" s="406"/>
      <c r="BI3" s="406" t="s">
        <v>286</v>
      </c>
      <c r="BJ3" s="406"/>
      <c r="BK3" s="406" t="s">
        <v>306</v>
      </c>
      <c r="BL3" s="406"/>
      <c r="BM3" s="406" t="s">
        <v>308</v>
      </c>
      <c r="BN3" s="406"/>
      <c r="BO3" s="406" t="s">
        <v>312</v>
      </c>
      <c r="BP3" s="406"/>
      <c r="BQ3" s="406" t="s">
        <v>316</v>
      </c>
      <c r="BR3" s="406"/>
      <c r="BS3" s="406" t="s">
        <v>380</v>
      </c>
      <c r="BT3" s="406"/>
      <c r="BU3" s="406" t="s">
        <v>384</v>
      </c>
      <c r="BV3" s="406"/>
      <c r="BW3" s="406" t="s">
        <v>386</v>
      </c>
      <c r="BX3" s="406"/>
      <c r="BY3" s="406" t="s">
        <v>404</v>
      </c>
      <c r="BZ3" s="406"/>
      <c r="CA3" s="406" t="s">
        <v>417</v>
      </c>
      <c r="CB3" s="406"/>
      <c r="CC3" s="406" t="s">
        <v>445</v>
      </c>
      <c r="CD3" s="406"/>
      <c r="CE3" s="406" t="s">
        <v>482</v>
      </c>
      <c r="CF3" s="406"/>
      <c r="CG3" s="406" t="s">
        <v>484</v>
      </c>
      <c r="CH3" s="406"/>
    </row>
    <row r="4" spans="1:86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</row>
    <row r="5" spans="1:86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</row>
    <row r="6" spans="1:86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11893</v>
      </c>
      <c r="CC6" s="84">
        <v>12300</v>
      </c>
      <c r="CD6" s="103">
        <v>12104</v>
      </c>
      <c r="CE6" s="84">
        <v>12500</v>
      </c>
      <c r="CF6" s="103"/>
      <c r="CG6" s="84">
        <v>13500</v>
      </c>
      <c r="CH6" s="103"/>
    </row>
    <row r="7" spans="1:86" ht="17.5" customHeight="1" x14ac:dyDescent="0.35">
      <c r="A7" s="82">
        <v>2</v>
      </c>
      <c r="B7" s="7">
        <v>150000003</v>
      </c>
      <c r="C7" s="82" t="s">
        <v>6</v>
      </c>
      <c r="D7" s="83" t="s">
        <v>315</v>
      </c>
      <c r="E7" s="86">
        <v>16000</v>
      </c>
      <c r="F7" s="86">
        <v>15974.445552538909</v>
      </c>
      <c r="G7" s="86">
        <v>16000</v>
      </c>
      <c r="H7" s="86">
        <v>15997.372131823971</v>
      </c>
      <c r="I7" s="86">
        <v>16700</v>
      </c>
      <c r="J7" s="86">
        <v>16512.109054957247</v>
      </c>
      <c r="K7" s="86">
        <v>17500</v>
      </c>
      <c r="L7" s="86">
        <v>17231.73178104543</v>
      </c>
      <c r="M7" s="86">
        <v>18000</v>
      </c>
      <c r="N7" s="86">
        <v>17844.953670814586</v>
      </c>
      <c r="O7" s="86">
        <v>18000</v>
      </c>
      <c r="P7" s="86">
        <v>17949.169032610425</v>
      </c>
      <c r="Q7" s="86">
        <v>18000</v>
      </c>
      <c r="R7" s="86">
        <v>18008.203162882339</v>
      </c>
      <c r="S7" s="86">
        <v>18000</v>
      </c>
      <c r="T7" s="86">
        <v>17690.190476190477</v>
      </c>
      <c r="U7" s="86">
        <v>16500</v>
      </c>
      <c r="V7" s="86">
        <v>16436.762504587903</v>
      </c>
      <c r="W7" s="86">
        <v>16500</v>
      </c>
      <c r="X7" s="86">
        <v>16498.897358725313</v>
      </c>
      <c r="Y7" s="86">
        <v>16500</v>
      </c>
      <c r="Z7" s="86">
        <v>16968.76284621219</v>
      </c>
      <c r="AA7" s="86">
        <v>18000</v>
      </c>
      <c r="AB7" s="86">
        <v>15500</v>
      </c>
      <c r="AC7" s="86">
        <v>16873.811691626808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/>
    </row>
    <row r="8" spans="1:86" ht="17.5" customHeight="1" x14ac:dyDescent="0.35">
      <c r="A8" s="82">
        <v>3</v>
      </c>
      <c r="B8" s="7">
        <v>150000003</v>
      </c>
      <c r="C8" s="82" t="s">
        <v>6</v>
      </c>
      <c r="D8" s="83" t="s">
        <v>313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/>
    </row>
    <row r="9" spans="1:86" ht="17.5" customHeight="1" x14ac:dyDescent="0.35">
      <c r="A9" s="82">
        <v>4</v>
      </c>
      <c r="B9" s="7">
        <v>150000113</v>
      </c>
      <c r="C9" s="82" t="s">
        <v>317</v>
      </c>
      <c r="D9" s="83" t="s">
        <v>375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/>
    </row>
    <row r="10" spans="1:86" ht="17.5" customHeight="1" x14ac:dyDescent="0.35">
      <c r="A10" s="82">
        <v>5</v>
      </c>
      <c r="B10" s="7">
        <v>150000113</v>
      </c>
      <c r="C10" s="82" t="s">
        <v>317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/>
    </row>
    <row r="11" spans="1:86" ht="17.5" customHeight="1" x14ac:dyDescent="0.35">
      <c r="A11" s="82">
        <v>6</v>
      </c>
      <c r="B11" s="7">
        <v>150000004</v>
      </c>
      <c r="C11" s="82" t="s">
        <v>252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/>
    </row>
    <row r="12" spans="1:86" ht="17.5" customHeight="1" x14ac:dyDescent="0.35">
      <c r="A12" s="82">
        <v>7</v>
      </c>
      <c r="B12" s="7" t="s">
        <v>260</v>
      </c>
      <c r="C12" s="82" t="s">
        <v>253</v>
      </c>
      <c r="D12" s="83" t="s">
        <v>474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/>
    </row>
    <row r="13" spans="1:86" ht="17.5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/>
    </row>
    <row r="14" spans="1:86" ht="17.5" customHeight="1" x14ac:dyDescent="0.35">
      <c r="A14" s="82">
        <v>9</v>
      </c>
      <c r="B14" s="87">
        <v>150000014</v>
      </c>
      <c r="C14" s="82" t="s">
        <v>215</v>
      </c>
      <c r="D14" s="83" t="s">
        <v>216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0">12000+2000</f>
        <v>14000</v>
      </c>
      <c r="BT14" s="103">
        <v>14000</v>
      </c>
      <c r="BU14" s="103">
        <f t="shared" ref="BU14:BU15" si="1">12000+1700</f>
        <v>13700</v>
      </c>
      <c r="BV14" s="103">
        <v>13700</v>
      </c>
      <c r="BW14" s="103">
        <f t="shared" ref="BW14:BY15" si="2">12000+2000</f>
        <v>14000</v>
      </c>
      <c r="BX14" s="103">
        <v>14000</v>
      </c>
      <c r="BY14" s="103">
        <f t="shared" si="2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3">(17750+17250+19300+18800)/4</f>
        <v>18275</v>
      </c>
      <c r="CH14" s="103"/>
    </row>
    <row r="15" spans="1:86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0"/>
        <v>14000</v>
      </c>
      <c r="BT15" s="103">
        <v>14000</v>
      </c>
      <c r="BU15" s="103">
        <f t="shared" si="1"/>
        <v>13700</v>
      </c>
      <c r="BV15" s="103">
        <v>13700</v>
      </c>
      <c r="BW15" s="103">
        <f t="shared" si="2"/>
        <v>14000</v>
      </c>
      <c r="BX15" s="103">
        <v>13943.331751305173</v>
      </c>
      <c r="BY15" s="103">
        <f t="shared" si="2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3"/>
        <v>18275</v>
      </c>
      <c r="CH15" s="103"/>
    </row>
    <row r="16" spans="1:86" ht="17.5" customHeight="1" x14ac:dyDescent="0.35">
      <c r="A16" s="82">
        <v>11</v>
      </c>
      <c r="B16" s="87">
        <v>150000016</v>
      </c>
      <c r="C16" s="82" t="s">
        <v>11</v>
      </c>
      <c r="D16" s="83" t="s">
        <v>483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/>
    </row>
    <row r="17" spans="1:86" ht="17.5" customHeight="1" x14ac:dyDescent="0.35">
      <c r="A17" s="82">
        <v>12</v>
      </c>
      <c r="B17" s="87">
        <v>150000114</v>
      </c>
      <c r="C17" s="82" t="s">
        <v>251</v>
      </c>
      <c r="D17" s="83" t="s">
        <v>256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319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/>
    </row>
    <row r="18" spans="1:86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</row>
    <row r="19" spans="1:86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</row>
    <row r="20" spans="1:86" ht="19" customHeight="1" x14ac:dyDescent="0.35">
      <c r="A20" s="82">
        <f t="shared" ref="A20:A27" si="4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/>
    </row>
    <row r="21" spans="1:86" ht="19" customHeight="1" x14ac:dyDescent="0.35">
      <c r="A21" s="82">
        <f t="shared" si="4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/>
    </row>
    <row r="22" spans="1:86" ht="19" customHeight="1" x14ac:dyDescent="0.35">
      <c r="A22" s="82">
        <f t="shared" si="4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/>
    </row>
    <row r="23" spans="1:86" ht="19" customHeight="1" x14ac:dyDescent="0.35">
      <c r="A23" s="82">
        <f t="shared" si="4"/>
        <v>5</v>
      </c>
      <c r="B23" s="87">
        <v>150000078</v>
      </c>
      <c r="C23" s="82" t="s">
        <v>218</v>
      </c>
      <c r="D23" s="83" t="s">
        <v>219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</row>
    <row r="24" spans="1:86" ht="19" customHeight="1" x14ac:dyDescent="0.35">
      <c r="A24" s="82">
        <f t="shared" si="4"/>
        <v>6</v>
      </c>
      <c r="B24" s="87">
        <v>150000079</v>
      </c>
      <c r="C24" s="82" t="s">
        <v>217</v>
      </c>
      <c r="D24" s="83" t="s">
        <v>220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</row>
    <row r="25" spans="1:86" ht="19" customHeight="1" x14ac:dyDescent="0.35">
      <c r="A25" s="82">
        <f t="shared" si="4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</row>
    <row r="26" spans="1:86" ht="19" customHeight="1" x14ac:dyDescent="0.35">
      <c r="A26" s="82">
        <f t="shared" si="4"/>
        <v>8</v>
      </c>
      <c r="B26" s="87">
        <v>150000171</v>
      </c>
      <c r="C26" s="89" t="s">
        <v>7</v>
      </c>
      <c r="D26" s="83" t="s">
        <v>263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</row>
    <row r="27" spans="1:86" ht="19" customHeight="1" x14ac:dyDescent="0.35">
      <c r="A27" s="82">
        <f t="shared" si="4"/>
        <v>9</v>
      </c>
      <c r="B27" s="87">
        <v>150000061</v>
      </c>
      <c r="C27" s="89" t="s">
        <v>11</v>
      </c>
      <c r="D27" s="83" t="s">
        <v>255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/>
    </row>
    <row r="28" spans="1:86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</row>
    <row r="29" spans="1:86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11300</v>
      </c>
      <c r="I29" s="103">
        <v>11300</v>
      </c>
      <c r="J29" s="103">
        <v>11300</v>
      </c>
      <c r="K29" s="103">
        <v>11300</v>
      </c>
      <c r="L29" s="103">
        <v>11300</v>
      </c>
      <c r="M29" s="103">
        <v>11300</v>
      </c>
      <c r="N29" s="103">
        <v>11300</v>
      </c>
      <c r="O29" s="103">
        <v>11300</v>
      </c>
      <c r="P29" s="103">
        <v>11300</v>
      </c>
      <c r="Q29" s="103">
        <v>11290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5">4450/0.66</f>
        <v>6742.424242424242</v>
      </c>
      <c r="BX29" s="103">
        <f t="shared" si="5"/>
        <v>6742.424242424242</v>
      </c>
      <c r="BY29" s="103">
        <f t="shared" si="5"/>
        <v>6742.424242424242</v>
      </c>
      <c r="BZ29" s="103">
        <f t="shared" si="5"/>
        <v>6742.424242424242</v>
      </c>
      <c r="CA29" s="103">
        <f t="shared" si="5"/>
        <v>6742.424242424242</v>
      </c>
      <c r="CB29" s="103">
        <f t="shared" si="5"/>
        <v>6742.424242424242</v>
      </c>
      <c r="CC29" s="103">
        <f t="shared" si="5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</row>
    <row r="30" spans="1:86" x14ac:dyDescent="0.35">
      <c r="BP30" s="209"/>
    </row>
  </sheetData>
  <mergeCells count="40">
    <mergeCell ref="AN3:AP3"/>
    <mergeCell ref="AW3:AX3"/>
    <mergeCell ref="AY3:AZ3"/>
    <mergeCell ref="AS3:AT3"/>
    <mergeCell ref="AQ3:AR3"/>
    <mergeCell ref="AU3:AV3"/>
    <mergeCell ref="Q3:R3"/>
    <mergeCell ref="S3:T3"/>
    <mergeCell ref="U3:V3"/>
    <mergeCell ref="W3:X3"/>
    <mergeCell ref="Y3:Z3"/>
    <mergeCell ref="BW3:BX3"/>
    <mergeCell ref="BO3:BP3"/>
    <mergeCell ref="BM3:BN3"/>
    <mergeCell ref="CE3:CF3"/>
    <mergeCell ref="BA3:BB3"/>
    <mergeCell ref="CC3:CD3"/>
    <mergeCell ref="BY3:BZ3"/>
    <mergeCell ref="BG3:BH3"/>
    <mergeCell ref="BU3:BV3"/>
    <mergeCell ref="BS3:BT3"/>
    <mergeCell ref="BQ3:BR3"/>
    <mergeCell ref="BK3:BL3"/>
    <mergeCell ref="BI3:BJ3"/>
    <mergeCell ref="CG3:CH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BE3:BF3"/>
    <mergeCell ref="BC3:BD3"/>
    <mergeCell ref="CA3:CB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dimension ref="A1:CK40"/>
  <sheetViews>
    <sheetView showGridLines="0" topLeftCell="A2" zoomScaleNormal="100" workbookViewId="0">
      <pane xSplit="4" ySplit="3" topLeftCell="CD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16384" width="7.54296875" style="6"/>
  </cols>
  <sheetData>
    <row r="1" spans="1:89" x14ac:dyDescent="0.35">
      <c r="B1" s="98" t="s">
        <v>131</v>
      </c>
    </row>
    <row r="2" spans="1:89" ht="16" customHeight="1" thickBot="1" x14ac:dyDescent="0.4">
      <c r="B2" s="288" t="s">
        <v>284</v>
      </c>
      <c r="C2" s="288"/>
      <c r="D2" s="288"/>
    </row>
    <row r="3" spans="1:89" s="98" customFormat="1" ht="15" customHeight="1" x14ac:dyDescent="0.35">
      <c r="A3" s="99"/>
      <c r="B3" s="181"/>
      <c r="C3" s="289"/>
      <c r="D3" s="181" t="s">
        <v>476</v>
      </c>
      <c r="E3" s="406">
        <v>1</v>
      </c>
      <c r="F3" s="406"/>
      <c r="G3" s="406">
        <f>E3+1</f>
        <v>2</v>
      </c>
      <c r="H3" s="406"/>
      <c r="I3" s="406">
        <f>G3+1</f>
        <v>3</v>
      </c>
      <c r="J3" s="406"/>
      <c r="K3" s="406">
        <f>I3+1</f>
        <v>4</v>
      </c>
      <c r="L3" s="406"/>
      <c r="M3" s="406">
        <f>K3+1</f>
        <v>5</v>
      </c>
      <c r="N3" s="406"/>
      <c r="O3" s="406">
        <f>M3+1</f>
        <v>6</v>
      </c>
      <c r="P3" s="406"/>
      <c r="Q3" s="406">
        <f>O3+1</f>
        <v>7</v>
      </c>
      <c r="R3" s="406"/>
      <c r="S3" s="406">
        <f>Q3+1</f>
        <v>8</v>
      </c>
      <c r="T3" s="406"/>
      <c r="U3" s="406">
        <f>S3+1</f>
        <v>9</v>
      </c>
      <c r="V3" s="406"/>
      <c r="W3" s="406">
        <f>U3+1</f>
        <v>10</v>
      </c>
      <c r="X3" s="406"/>
      <c r="Y3" s="406">
        <f>W3+1</f>
        <v>11</v>
      </c>
      <c r="Z3" s="406"/>
      <c r="AA3" s="406">
        <f>Y3+1</f>
        <v>12</v>
      </c>
      <c r="AB3" s="406"/>
      <c r="AC3" s="410"/>
      <c r="AD3" s="407" t="s">
        <v>132</v>
      </c>
      <c r="AE3" s="408"/>
      <c r="AF3" s="407" t="s">
        <v>133</v>
      </c>
      <c r="AG3" s="408"/>
      <c r="AH3" s="407" t="s">
        <v>134</v>
      </c>
      <c r="AI3" s="408"/>
      <c r="AJ3" s="407" t="s">
        <v>135</v>
      </c>
      <c r="AK3" s="408"/>
      <c r="AL3" s="407" t="s">
        <v>136</v>
      </c>
      <c r="AM3" s="408"/>
      <c r="AN3" s="407" t="s">
        <v>137</v>
      </c>
      <c r="AO3" s="409"/>
      <c r="AP3" s="408"/>
      <c r="AQ3" s="407" t="s">
        <v>181</v>
      </c>
      <c r="AR3" s="409"/>
      <c r="AS3" s="408"/>
      <c r="AT3" s="407" t="s">
        <v>214</v>
      </c>
      <c r="AU3" s="409"/>
      <c r="AV3" s="408"/>
      <c r="AW3" s="407" t="s">
        <v>237</v>
      </c>
      <c r="AX3" s="409"/>
      <c r="AY3" s="408"/>
      <c r="AZ3" s="407" t="s">
        <v>239</v>
      </c>
      <c r="BA3" s="408"/>
      <c r="BB3" s="407" t="s">
        <v>250</v>
      </c>
      <c r="BC3" s="408"/>
      <c r="BD3" s="407" t="s">
        <v>259</v>
      </c>
      <c r="BE3" s="408"/>
      <c r="BF3" s="407" t="s">
        <v>262</v>
      </c>
      <c r="BG3" s="408"/>
      <c r="BH3" s="407" t="s">
        <v>267</v>
      </c>
      <c r="BI3" s="408"/>
      <c r="BJ3" s="407" t="s">
        <v>270</v>
      </c>
      <c r="BK3" s="408"/>
      <c r="BL3" s="407" t="s">
        <v>286</v>
      </c>
      <c r="BM3" s="408"/>
      <c r="BN3" s="407" t="s">
        <v>306</v>
      </c>
      <c r="BO3" s="408"/>
      <c r="BP3" s="407" t="s">
        <v>308</v>
      </c>
      <c r="BQ3" s="408"/>
      <c r="BR3" s="407" t="s">
        <v>312</v>
      </c>
      <c r="BS3" s="408"/>
      <c r="BT3" s="407" t="s">
        <v>316</v>
      </c>
      <c r="BU3" s="408"/>
      <c r="BV3" s="407" t="s">
        <v>380</v>
      </c>
      <c r="BW3" s="408"/>
      <c r="BX3" s="407" t="s">
        <v>384</v>
      </c>
      <c r="BY3" s="408"/>
      <c r="BZ3" s="407" t="s">
        <v>386</v>
      </c>
      <c r="CA3" s="408"/>
      <c r="CB3" s="407" t="s">
        <v>404</v>
      </c>
      <c r="CC3" s="408"/>
      <c r="CD3" s="407" t="s">
        <v>417</v>
      </c>
      <c r="CE3" s="408"/>
      <c r="CF3" s="407" t="s">
        <v>445</v>
      </c>
      <c r="CG3" s="408"/>
      <c r="CH3" s="407" t="s">
        <v>482</v>
      </c>
      <c r="CI3" s="408"/>
      <c r="CJ3" s="407" t="s">
        <v>484</v>
      </c>
      <c r="CK3" s="408"/>
    </row>
    <row r="4" spans="1:89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8" t="s">
        <v>139</v>
      </c>
      <c r="AD4" s="161" t="s">
        <v>138</v>
      </c>
      <c r="AE4" s="162" t="s">
        <v>139</v>
      </c>
      <c r="AF4" s="161" t="s">
        <v>138</v>
      </c>
      <c r="AG4" s="162" t="s">
        <v>139</v>
      </c>
      <c r="AH4" s="161" t="s">
        <v>138</v>
      </c>
      <c r="AI4" s="162" t="s">
        <v>139</v>
      </c>
      <c r="AJ4" s="161" t="s">
        <v>138</v>
      </c>
      <c r="AK4" s="162" t="s">
        <v>139</v>
      </c>
      <c r="AL4" s="161" t="s">
        <v>138</v>
      </c>
      <c r="AM4" s="162" t="s">
        <v>139</v>
      </c>
      <c r="AN4" s="161" t="s">
        <v>138</v>
      </c>
      <c r="AO4" s="100" t="s">
        <v>142</v>
      </c>
      <c r="AP4" s="162" t="s">
        <v>139</v>
      </c>
      <c r="AQ4" s="161" t="s">
        <v>138</v>
      </c>
      <c r="AR4" s="100" t="s">
        <v>142</v>
      </c>
      <c r="AS4" s="162" t="s">
        <v>139</v>
      </c>
      <c r="AT4" s="161" t="s">
        <v>138</v>
      </c>
      <c r="AU4" s="100" t="s">
        <v>142</v>
      </c>
      <c r="AV4" s="162" t="s">
        <v>139</v>
      </c>
      <c r="AW4" s="161" t="s">
        <v>138</v>
      </c>
      <c r="AX4" s="100" t="s">
        <v>142</v>
      </c>
      <c r="AY4" s="162" t="s">
        <v>139</v>
      </c>
      <c r="AZ4" s="161" t="s">
        <v>138</v>
      </c>
      <c r="BA4" s="162" t="s">
        <v>139</v>
      </c>
      <c r="BB4" s="161" t="s">
        <v>138</v>
      </c>
      <c r="BC4" s="162" t="s">
        <v>139</v>
      </c>
      <c r="BD4" s="161" t="s">
        <v>138</v>
      </c>
      <c r="BE4" s="162" t="s">
        <v>139</v>
      </c>
      <c r="BF4" s="161" t="s">
        <v>138</v>
      </c>
      <c r="BG4" s="162" t="s">
        <v>139</v>
      </c>
      <c r="BH4" s="161" t="s">
        <v>138</v>
      </c>
      <c r="BI4" s="162" t="s">
        <v>139</v>
      </c>
      <c r="BJ4" s="161" t="s">
        <v>138</v>
      </c>
      <c r="BK4" s="162" t="s">
        <v>139</v>
      </c>
      <c r="BL4" s="161" t="s">
        <v>138</v>
      </c>
      <c r="BM4" s="162" t="s">
        <v>139</v>
      </c>
      <c r="BN4" s="161" t="s">
        <v>138</v>
      </c>
      <c r="BO4" s="162" t="s">
        <v>139</v>
      </c>
      <c r="BP4" s="161" t="s">
        <v>138</v>
      </c>
      <c r="BQ4" s="162" t="s">
        <v>139</v>
      </c>
      <c r="BR4" s="161" t="s">
        <v>138</v>
      </c>
      <c r="BS4" s="162" t="s">
        <v>139</v>
      </c>
      <c r="BT4" s="161" t="s">
        <v>138</v>
      </c>
      <c r="BU4" s="162" t="s">
        <v>139</v>
      </c>
      <c r="BV4" s="161" t="s">
        <v>138</v>
      </c>
      <c r="BW4" s="162" t="s">
        <v>139</v>
      </c>
      <c r="BX4" s="161" t="s">
        <v>138</v>
      </c>
      <c r="BY4" s="162" t="s">
        <v>139</v>
      </c>
      <c r="BZ4" s="161" t="s">
        <v>138</v>
      </c>
      <c r="CA4" s="162" t="s">
        <v>139</v>
      </c>
      <c r="CB4" s="161" t="s">
        <v>138</v>
      </c>
      <c r="CC4" s="162" t="s">
        <v>139</v>
      </c>
      <c r="CD4" s="161" t="s">
        <v>138</v>
      </c>
      <c r="CE4" s="162" t="s">
        <v>139</v>
      </c>
      <c r="CF4" s="161" t="s">
        <v>138</v>
      </c>
      <c r="CG4" s="162" t="s">
        <v>139</v>
      </c>
      <c r="CH4" s="161" t="s">
        <v>138</v>
      </c>
      <c r="CI4" s="162" t="s">
        <v>139</v>
      </c>
      <c r="CJ4" s="161" t="s">
        <v>138</v>
      </c>
      <c r="CK4" s="162" t="s">
        <v>139</v>
      </c>
    </row>
    <row r="5" spans="1:89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9"/>
      <c r="AD5" s="163"/>
      <c r="AE5" s="164"/>
      <c r="AF5" s="163"/>
      <c r="AG5" s="164"/>
      <c r="AH5" s="163"/>
      <c r="AI5" s="164"/>
      <c r="AJ5" s="163"/>
      <c r="AK5" s="164"/>
      <c r="AL5" s="163"/>
      <c r="AM5" s="164"/>
      <c r="AN5" s="163"/>
      <c r="AO5" s="86"/>
      <c r="AP5" s="164"/>
      <c r="AQ5" s="163"/>
      <c r="AR5" s="86"/>
      <c r="AS5" s="164"/>
      <c r="AT5" s="163"/>
      <c r="AU5" s="86"/>
      <c r="AV5" s="164"/>
      <c r="AW5" s="163"/>
      <c r="AX5" s="86"/>
      <c r="AY5" s="164"/>
      <c r="AZ5" s="163"/>
      <c r="BA5" s="164"/>
      <c r="BB5" s="167"/>
      <c r="BC5" s="165"/>
      <c r="BD5" s="167"/>
      <c r="BE5" s="165"/>
      <c r="BF5" s="167"/>
      <c r="BG5" s="165"/>
      <c r="BH5" s="167"/>
      <c r="BI5" s="165"/>
      <c r="BJ5" s="167"/>
      <c r="BK5" s="165"/>
      <c r="BL5" s="167"/>
      <c r="BM5" s="165"/>
      <c r="BN5" s="167"/>
      <c r="BO5" s="165"/>
      <c r="BP5" s="167"/>
      <c r="BQ5" s="165"/>
      <c r="BR5" s="167"/>
      <c r="BS5" s="165"/>
      <c r="BT5" s="167"/>
      <c r="BU5" s="165"/>
      <c r="BV5" s="167"/>
      <c r="BW5" s="165"/>
      <c r="BX5" s="167"/>
      <c r="BY5" s="165"/>
      <c r="BZ5" s="167"/>
      <c r="CA5" s="165"/>
      <c r="CB5" s="167"/>
      <c r="CC5" s="165"/>
      <c r="CD5" s="167"/>
      <c r="CE5" s="165"/>
      <c r="CF5" s="167"/>
      <c r="CG5" s="165"/>
      <c r="CH5" s="167"/>
      <c r="CI5" s="165"/>
      <c r="CJ5" s="167"/>
      <c r="CK5" s="165"/>
    </row>
    <row r="6" spans="1:89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9">
        <v>21927.562799477277</v>
      </c>
      <c r="AD6" s="163"/>
      <c r="AE6" s="164"/>
      <c r="AF6" s="167">
        <v>25000</v>
      </c>
      <c r="AG6" s="165">
        <v>21356.931992127706</v>
      </c>
      <c r="AH6" s="167">
        <v>25000</v>
      </c>
      <c r="AI6" s="165">
        <v>21051.313201434688</v>
      </c>
      <c r="AJ6" s="167">
        <v>25000</v>
      </c>
      <c r="AK6" s="165">
        <v>24718.712204112191</v>
      </c>
      <c r="AL6" s="167">
        <v>25000</v>
      </c>
      <c r="AM6" s="165">
        <v>20999.132019789948</v>
      </c>
      <c r="AN6" s="163">
        <v>21500</v>
      </c>
      <c r="AO6" s="86">
        <v>25000</v>
      </c>
      <c r="AP6" s="165">
        <v>23765.250010656891</v>
      </c>
      <c r="AQ6" s="163"/>
      <c r="AR6" s="86">
        <v>25000</v>
      </c>
      <c r="AS6" s="165"/>
      <c r="AT6" s="163"/>
      <c r="AU6" s="86">
        <v>25000</v>
      </c>
      <c r="AV6" s="165">
        <v>25000</v>
      </c>
      <c r="AW6" s="163">
        <v>22500</v>
      </c>
      <c r="AX6" s="86">
        <v>25000</v>
      </c>
      <c r="AY6" s="165">
        <v>22500</v>
      </c>
      <c r="AZ6" s="163">
        <v>22500</v>
      </c>
      <c r="BA6" s="165">
        <v>22500</v>
      </c>
      <c r="BB6" s="167">
        <v>22500</v>
      </c>
      <c r="BC6" s="165">
        <v>21972.365832290361</v>
      </c>
      <c r="BD6" s="167">
        <v>22500</v>
      </c>
      <c r="BE6" s="165">
        <v>22465.131740950506</v>
      </c>
      <c r="BF6" s="167">
        <v>22500</v>
      </c>
      <c r="BG6" s="165">
        <v>22500</v>
      </c>
      <c r="BH6" s="167">
        <v>22500</v>
      </c>
      <c r="BI6" s="165">
        <v>22500</v>
      </c>
      <c r="BJ6" s="167">
        <v>22000</v>
      </c>
      <c r="BK6" s="165">
        <v>22000</v>
      </c>
      <c r="BL6" s="163">
        <v>22000</v>
      </c>
      <c r="BM6" s="165">
        <v>22000</v>
      </c>
      <c r="BN6" s="163">
        <v>22000</v>
      </c>
      <c r="BO6" s="165">
        <v>22000</v>
      </c>
      <c r="BP6" s="163">
        <v>22000</v>
      </c>
      <c r="BQ6" s="165">
        <v>22000</v>
      </c>
      <c r="BR6" s="163">
        <v>22000</v>
      </c>
      <c r="BS6" s="165">
        <v>22000</v>
      </c>
      <c r="BT6" s="163">
        <v>22000</v>
      </c>
      <c r="BU6" s="165">
        <v>22000</v>
      </c>
      <c r="BV6" s="163">
        <v>22000</v>
      </c>
      <c r="BW6" s="165">
        <v>21892.101551480959</v>
      </c>
      <c r="BX6" s="163">
        <v>22000</v>
      </c>
      <c r="BY6" s="165">
        <v>22000</v>
      </c>
      <c r="BZ6" s="163">
        <v>21500</v>
      </c>
      <c r="CA6" s="165">
        <v>21338.837388953263</v>
      </c>
      <c r="CB6" s="163">
        <v>21500</v>
      </c>
      <c r="CC6" s="165">
        <v>21464.512997519145</v>
      </c>
      <c r="CD6" s="163">
        <v>21500</v>
      </c>
      <c r="CE6" s="165">
        <v>21500</v>
      </c>
      <c r="CF6" s="167">
        <v>21500</v>
      </c>
      <c r="CG6" s="165">
        <v>21500</v>
      </c>
      <c r="CH6" s="167">
        <v>21500</v>
      </c>
      <c r="CI6" s="165">
        <v>21500</v>
      </c>
      <c r="CJ6" s="167">
        <v>21500</v>
      </c>
      <c r="CK6" s="165"/>
    </row>
    <row r="7" spans="1:89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60">
        <v>21430</v>
      </c>
      <c r="AD7" s="167"/>
      <c r="AE7" s="165"/>
      <c r="AF7" s="167">
        <v>24500</v>
      </c>
      <c r="AG7" s="165">
        <v>21755.634385715974</v>
      </c>
      <c r="AH7" s="167">
        <v>24500</v>
      </c>
      <c r="AI7" s="165">
        <v>23954.748501145343</v>
      </c>
      <c r="AJ7" s="167">
        <v>24500</v>
      </c>
      <c r="AK7" s="165">
        <v>22757.876745775953</v>
      </c>
      <c r="AL7" s="167">
        <v>24500</v>
      </c>
      <c r="AM7" s="165">
        <v>21252.026312698225</v>
      </c>
      <c r="AN7" s="163">
        <v>20000</v>
      </c>
      <c r="AO7" s="86">
        <v>24500</v>
      </c>
      <c r="AP7" s="165">
        <v>22501.748817928623</v>
      </c>
      <c r="AQ7" s="163"/>
      <c r="AR7" s="86">
        <v>24500</v>
      </c>
      <c r="AS7" s="165"/>
      <c r="AT7" s="163"/>
      <c r="AU7" s="86"/>
      <c r="AV7" s="165"/>
      <c r="AW7" s="163"/>
      <c r="AX7" s="86"/>
      <c r="AY7" s="165"/>
      <c r="AZ7" s="163"/>
      <c r="BA7" s="165"/>
      <c r="BB7" s="167"/>
      <c r="BC7" s="165"/>
      <c r="BD7" s="167"/>
      <c r="BE7" s="165"/>
      <c r="BF7" s="167"/>
      <c r="BG7" s="165">
        <v>20195.893789901336</v>
      </c>
      <c r="BH7" s="167">
        <v>21000</v>
      </c>
      <c r="BI7" s="165"/>
      <c r="BJ7" s="167">
        <v>21000</v>
      </c>
      <c r="BK7" s="165">
        <v>21000</v>
      </c>
      <c r="BL7" s="163">
        <v>21000</v>
      </c>
      <c r="BM7" s="165">
        <v>20800</v>
      </c>
      <c r="BN7" s="163">
        <v>21000</v>
      </c>
      <c r="BO7" s="165">
        <v>16924.688411561921</v>
      </c>
      <c r="BP7" s="163">
        <v>21000</v>
      </c>
      <c r="BQ7" s="165">
        <v>21000</v>
      </c>
      <c r="BR7" s="163">
        <v>21000</v>
      </c>
      <c r="BS7" s="165" t="s">
        <v>319</v>
      </c>
      <c r="BT7" s="163">
        <v>21000</v>
      </c>
      <c r="BU7" s="165"/>
      <c r="BV7" s="163">
        <v>21000</v>
      </c>
      <c r="BW7" s="165">
        <v>21000</v>
      </c>
      <c r="BX7" s="163">
        <v>21000</v>
      </c>
      <c r="BY7" s="165">
        <v>21000</v>
      </c>
      <c r="BZ7" s="163">
        <v>21000</v>
      </c>
      <c r="CA7" s="165">
        <v>20787.002003115958</v>
      </c>
      <c r="CB7" s="163">
        <v>21000</v>
      </c>
      <c r="CC7" s="165" t="s">
        <v>94</v>
      </c>
      <c r="CD7" s="163">
        <v>21000</v>
      </c>
      <c r="CE7" s="165" t="s">
        <v>94</v>
      </c>
      <c r="CF7" s="167">
        <v>21000</v>
      </c>
      <c r="CG7" s="165" t="s">
        <v>94</v>
      </c>
      <c r="CH7" s="167">
        <v>21000</v>
      </c>
      <c r="CI7" s="165" t="s">
        <v>94</v>
      </c>
      <c r="CJ7" s="167">
        <v>21000</v>
      </c>
      <c r="CK7" s="165"/>
    </row>
    <row r="8" spans="1:89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60"/>
      <c r="AD8" s="167"/>
      <c r="AE8" s="165"/>
      <c r="AF8" s="167"/>
      <c r="AG8" s="165"/>
      <c r="AH8" s="167"/>
      <c r="AI8" s="165"/>
      <c r="AJ8" s="167"/>
      <c r="AK8" s="165"/>
      <c r="AL8" s="167"/>
      <c r="AM8" s="165"/>
      <c r="AN8" s="167">
        <v>23000</v>
      </c>
      <c r="AO8" s="86"/>
      <c r="AP8" s="165">
        <v>23000</v>
      </c>
      <c r="AQ8" s="163">
        <v>23000</v>
      </c>
      <c r="AR8" s="86"/>
      <c r="AS8" s="165">
        <v>23000</v>
      </c>
      <c r="AT8" s="163">
        <v>22500</v>
      </c>
      <c r="AU8" s="86"/>
      <c r="AV8" s="165">
        <v>22500</v>
      </c>
      <c r="AW8" s="163">
        <v>22500</v>
      </c>
      <c r="AX8" s="86"/>
      <c r="AY8" s="165">
        <v>22500</v>
      </c>
      <c r="AZ8" s="163">
        <v>22500</v>
      </c>
      <c r="BA8" s="165">
        <v>22500</v>
      </c>
      <c r="BB8" s="167">
        <v>22500</v>
      </c>
      <c r="BC8" s="165">
        <v>22500</v>
      </c>
      <c r="BD8" s="167"/>
      <c r="BE8" s="165"/>
      <c r="BF8" s="167"/>
      <c r="BG8" s="165"/>
      <c r="BH8" s="167"/>
      <c r="BI8" s="165"/>
      <c r="BJ8" s="167"/>
      <c r="BK8" s="165"/>
      <c r="BL8" s="163"/>
      <c r="BM8" s="165"/>
      <c r="BN8" s="163"/>
      <c r="BO8" s="165"/>
      <c r="BP8" s="163"/>
      <c r="BQ8" s="165"/>
      <c r="BR8" s="163"/>
      <c r="BS8" s="165"/>
      <c r="BT8" s="163"/>
      <c r="BU8" s="165"/>
      <c r="BV8" s="163"/>
      <c r="BW8" s="165"/>
      <c r="BX8" s="163"/>
      <c r="BY8" s="165"/>
      <c r="BZ8" s="163"/>
      <c r="CA8" s="165"/>
      <c r="CB8" s="163"/>
      <c r="CC8" s="165"/>
      <c r="CD8" s="163"/>
      <c r="CE8" s="165"/>
      <c r="CF8" s="167"/>
      <c r="CG8" s="165"/>
      <c r="CH8" s="167"/>
      <c r="CI8" s="165"/>
      <c r="CJ8" s="167"/>
      <c r="CK8" s="165"/>
    </row>
    <row r="9" spans="1:89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60"/>
      <c r="AD9" s="167"/>
      <c r="AE9" s="165"/>
      <c r="AF9" s="167"/>
      <c r="AG9" s="165"/>
      <c r="AH9" s="167"/>
      <c r="AI9" s="165"/>
      <c r="AJ9" s="167"/>
      <c r="AK9" s="165"/>
      <c r="AL9" s="167"/>
      <c r="AM9" s="165"/>
      <c r="AN9" s="167">
        <v>21200</v>
      </c>
      <c r="AO9" s="86"/>
      <c r="AP9" s="165">
        <v>21200</v>
      </c>
      <c r="AQ9" s="163">
        <v>21200</v>
      </c>
      <c r="AR9" s="86"/>
      <c r="AS9" s="165">
        <v>21200</v>
      </c>
      <c r="AT9" s="163">
        <v>20000</v>
      </c>
      <c r="AU9" s="86"/>
      <c r="AV9" s="165">
        <v>21200</v>
      </c>
      <c r="AW9" s="163"/>
      <c r="AX9" s="86"/>
      <c r="AY9" s="165"/>
      <c r="AZ9" s="163"/>
      <c r="BA9" s="165"/>
      <c r="BB9" s="167">
        <v>21200</v>
      </c>
      <c r="BC9" s="165">
        <v>21200</v>
      </c>
      <c r="BD9" s="167">
        <v>21200</v>
      </c>
      <c r="BE9" s="165">
        <v>21200</v>
      </c>
      <c r="BF9" s="167">
        <v>21200</v>
      </c>
      <c r="BG9" s="165">
        <v>21200</v>
      </c>
      <c r="BH9" s="167">
        <v>20200</v>
      </c>
      <c r="BI9" s="165">
        <v>20200</v>
      </c>
      <c r="BJ9" s="167">
        <v>20200</v>
      </c>
      <c r="BK9" s="165">
        <v>20200</v>
      </c>
      <c r="BL9" s="163">
        <v>20200</v>
      </c>
      <c r="BM9" s="165">
        <v>20200</v>
      </c>
      <c r="BN9" s="163">
        <v>20200</v>
      </c>
      <c r="BO9" s="165">
        <v>20700</v>
      </c>
      <c r="BP9" s="163">
        <v>21200</v>
      </c>
      <c r="BQ9" s="165">
        <v>21200</v>
      </c>
      <c r="BR9" s="163">
        <v>21200</v>
      </c>
      <c r="BS9" s="165">
        <v>21200</v>
      </c>
      <c r="BT9" s="163">
        <v>21200</v>
      </c>
      <c r="BU9" s="165">
        <v>21200</v>
      </c>
      <c r="BV9" s="163">
        <v>21200</v>
      </c>
      <c r="BW9" s="165"/>
      <c r="BX9" s="163">
        <v>21200</v>
      </c>
      <c r="BY9" s="165" t="s">
        <v>94</v>
      </c>
      <c r="BZ9" s="163">
        <v>21200</v>
      </c>
      <c r="CA9" s="165" t="s">
        <v>94</v>
      </c>
      <c r="CB9" s="163">
        <v>21200</v>
      </c>
      <c r="CC9" s="165" t="s">
        <v>94</v>
      </c>
      <c r="CD9" s="163">
        <v>21200</v>
      </c>
      <c r="CE9" s="165" t="s">
        <v>94</v>
      </c>
      <c r="CF9" s="167">
        <v>21200</v>
      </c>
      <c r="CG9" s="165" t="s">
        <v>94</v>
      </c>
      <c r="CH9" s="167">
        <v>21200</v>
      </c>
      <c r="CI9" s="165" t="s">
        <v>94</v>
      </c>
      <c r="CJ9" s="167">
        <v>21200</v>
      </c>
      <c r="CK9" s="165"/>
    </row>
    <row r="10" spans="1:89" x14ac:dyDescent="0.35">
      <c r="A10" s="82">
        <f t="shared" si="0"/>
        <v>5</v>
      </c>
      <c r="B10" s="87">
        <v>150000105</v>
      </c>
      <c r="C10" s="89" t="s">
        <v>15</v>
      </c>
      <c r="D10" s="88" t="s">
        <v>238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60"/>
      <c r="AD10" s="167"/>
      <c r="AE10" s="165"/>
      <c r="AF10" s="167"/>
      <c r="AG10" s="165"/>
      <c r="AH10" s="167"/>
      <c r="AI10" s="165"/>
      <c r="AJ10" s="167"/>
      <c r="AK10" s="165"/>
      <c r="AL10" s="167"/>
      <c r="AM10" s="165"/>
      <c r="AN10" s="167"/>
      <c r="AO10" s="86"/>
      <c r="AP10" s="165"/>
      <c r="AQ10" s="163"/>
      <c r="AR10" s="86"/>
      <c r="AS10" s="165"/>
      <c r="AT10" s="163">
        <v>19500</v>
      </c>
      <c r="AU10" s="86"/>
      <c r="AV10" s="165">
        <v>19500</v>
      </c>
      <c r="AW10" s="163">
        <v>21000</v>
      </c>
      <c r="AX10" s="86"/>
      <c r="AY10" s="165">
        <v>21000</v>
      </c>
      <c r="AZ10" s="163">
        <v>21000</v>
      </c>
      <c r="BA10" s="165">
        <v>21000</v>
      </c>
      <c r="BB10" s="167">
        <v>21000</v>
      </c>
      <c r="BC10" s="165">
        <v>21000</v>
      </c>
      <c r="BD10" s="167">
        <v>21000</v>
      </c>
      <c r="BE10" s="165">
        <v>21000</v>
      </c>
      <c r="BF10" s="167">
        <v>21000</v>
      </c>
      <c r="BG10" s="165">
        <v>20078.369589876736</v>
      </c>
      <c r="BH10" s="167">
        <v>21000</v>
      </c>
      <c r="BI10" s="165">
        <v>21000</v>
      </c>
      <c r="BJ10" s="167"/>
      <c r="BK10" s="165"/>
      <c r="BL10" s="163"/>
      <c r="BM10" s="165"/>
      <c r="BN10" s="163"/>
      <c r="BO10" s="165"/>
      <c r="BP10" s="163"/>
      <c r="BQ10" s="165"/>
      <c r="BR10" s="163"/>
      <c r="BS10" s="165"/>
      <c r="BT10" s="163"/>
      <c r="BU10" s="165"/>
      <c r="BV10" s="163"/>
      <c r="BW10" s="165"/>
      <c r="BX10" s="163"/>
      <c r="BY10" s="165"/>
      <c r="BZ10" s="163"/>
      <c r="CA10" s="165"/>
      <c r="CB10" s="163"/>
      <c r="CC10" s="165"/>
      <c r="CD10" s="163"/>
      <c r="CE10" s="165"/>
      <c r="CF10" s="167"/>
      <c r="CG10" s="165"/>
      <c r="CH10" s="167"/>
      <c r="CI10" s="165"/>
      <c r="CJ10" s="167"/>
      <c r="CK10" s="165"/>
    </row>
    <row r="11" spans="1:89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60"/>
      <c r="AD11" s="167"/>
      <c r="AE11" s="165"/>
      <c r="AF11" s="167">
        <v>23000</v>
      </c>
      <c r="AG11" s="165">
        <v>23000</v>
      </c>
      <c r="AH11" s="167"/>
      <c r="AI11" s="165"/>
      <c r="AJ11" s="167"/>
      <c r="AK11" s="165"/>
      <c r="AL11" s="167"/>
      <c r="AM11" s="165"/>
      <c r="AN11" s="163">
        <v>21600</v>
      </c>
      <c r="AO11" s="86"/>
      <c r="AP11" s="165">
        <v>21600</v>
      </c>
      <c r="AQ11" s="163"/>
      <c r="AR11" s="86"/>
      <c r="AS11" s="165"/>
      <c r="AT11" s="163"/>
      <c r="AU11" s="86"/>
      <c r="AV11" s="165"/>
      <c r="AW11" s="163">
        <v>19000</v>
      </c>
      <c r="AX11" s="86"/>
      <c r="AY11" s="165">
        <v>19000</v>
      </c>
      <c r="AZ11" s="163">
        <v>18500</v>
      </c>
      <c r="BA11" s="165">
        <v>18000</v>
      </c>
      <c r="BB11" s="167">
        <v>18500</v>
      </c>
      <c r="BC11" s="165">
        <v>18500</v>
      </c>
      <c r="BD11" s="167"/>
      <c r="BE11" s="165"/>
      <c r="BF11" s="167"/>
      <c r="BG11" s="165"/>
      <c r="BH11" s="167"/>
      <c r="BI11" s="165"/>
      <c r="BJ11" s="167">
        <v>21000</v>
      </c>
      <c r="BK11" s="165">
        <v>21000</v>
      </c>
      <c r="BL11" s="163">
        <v>21000</v>
      </c>
      <c r="BM11" s="165"/>
      <c r="BN11" s="163"/>
      <c r="BO11" s="165"/>
      <c r="BP11" s="163"/>
      <c r="BQ11" s="165"/>
      <c r="BR11" s="163">
        <v>22000</v>
      </c>
      <c r="BS11" s="165" t="s">
        <v>319</v>
      </c>
      <c r="BT11" s="163">
        <v>22000</v>
      </c>
      <c r="BU11" s="165">
        <v>21756.644315580295</v>
      </c>
      <c r="BV11" s="163">
        <v>22000</v>
      </c>
      <c r="BW11" s="165"/>
      <c r="BX11" s="163">
        <v>22000</v>
      </c>
      <c r="BY11" s="165" t="s">
        <v>94</v>
      </c>
      <c r="BZ11" s="163">
        <v>22000</v>
      </c>
      <c r="CA11" s="165">
        <v>22000</v>
      </c>
      <c r="CB11" s="163">
        <v>22000</v>
      </c>
      <c r="CC11" s="165" t="s">
        <v>94</v>
      </c>
      <c r="CD11" s="163">
        <v>22000</v>
      </c>
      <c r="CE11" s="165" t="s">
        <v>94</v>
      </c>
      <c r="CF11" s="167">
        <v>22000</v>
      </c>
      <c r="CG11" s="165" t="s">
        <v>94</v>
      </c>
      <c r="CH11" s="167">
        <v>22000</v>
      </c>
      <c r="CI11" s="165" t="s">
        <v>94</v>
      </c>
      <c r="CJ11" s="167">
        <v>22000</v>
      </c>
      <c r="CK11" s="165"/>
    </row>
    <row r="12" spans="1:89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60"/>
      <c r="AD12" s="167"/>
      <c r="AE12" s="165"/>
      <c r="AF12" s="167"/>
      <c r="AG12" s="165"/>
      <c r="AH12" s="167"/>
      <c r="AI12" s="165"/>
      <c r="AJ12" s="167"/>
      <c r="AK12" s="165"/>
      <c r="AL12" s="167"/>
      <c r="AM12" s="165"/>
      <c r="AN12" s="167">
        <v>18000</v>
      </c>
      <c r="AO12" s="103"/>
      <c r="AP12" s="165">
        <v>18000</v>
      </c>
      <c r="AQ12" s="163">
        <v>19500</v>
      </c>
      <c r="AR12" s="86">
        <v>21000</v>
      </c>
      <c r="AS12" s="165">
        <v>18000</v>
      </c>
      <c r="AT12" s="163">
        <v>19500</v>
      </c>
      <c r="AU12" s="86">
        <v>22000</v>
      </c>
      <c r="AV12" s="165">
        <v>18000</v>
      </c>
      <c r="AW12" s="163">
        <v>19500</v>
      </c>
      <c r="AX12" s="86">
        <v>22000</v>
      </c>
      <c r="AY12" s="165"/>
      <c r="AZ12" s="163">
        <v>19500</v>
      </c>
      <c r="BA12" s="165">
        <v>19500</v>
      </c>
      <c r="BB12" s="167">
        <v>19500</v>
      </c>
      <c r="BC12" s="165">
        <v>19500</v>
      </c>
      <c r="BD12" s="167">
        <v>19500</v>
      </c>
      <c r="BE12" s="165">
        <v>19500</v>
      </c>
      <c r="BF12" s="167">
        <v>19500</v>
      </c>
      <c r="BG12" s="165"/>
      <c r="BH12" s="167">
        <v>19500</v>
      </c>
      <c r="BI12" s="165"/>
      <c r="BJ12" s="167">
        <v>19500</v>
      </c>
      <c r="BK12" s="165"/>
      <c r="BL12" s="163">
        <v>19500</v>
      </c>
      <c r="BM12" s="165"/>
      <c r="BN12" s="163">
        <v>19500</v>
      </c>
      <c r="BO12" s="165">
        <v>19500</v>
      </c>
      <c r="BP12" s="163">
        <v>19500</v>
      </c>
      <c r="BQ12" s="165"/>
      <c r="BR12" s="163">
        <v>19500</v>
      </c>
      <c r="BS12" s="165" t="s">
        <v>319</v>
      </c>
      <c r="BT12" s="163">
        <v>19500</v>
      </c>
      <c r="BU12" s="165"/>
      <c r="BV12" s="163">
        <v>19500</v>
      </c>
      <c r="BW12" s="165">
        <v>19104.722792607801</v>
      </c>
      <c r="BX12" s="163">
        <v>19500</v>
      </c>
      <c r="BY12" s="165" t="s">
        <v>94</v>
      </c>
      <c r="BZ12" s="163">
        <v>19500</v>
      </c>
      <c r="CA12" s="165" t="s">
        <v>94</v>
      </c>
      <c r="CB12" s="163">
        <v>19500</v>
      </c>
      <c r="CC12" s="165" t="s">
        <v>94</v>
      </c>
      <c r="CD12" s="163">
        <v>19500</v>
      </c>
      <c r="CE12" s="165" t="s">
        <v>94</v>
      </c>
      <c r="CF12" s="167">
        <v>19500</v>
      </c>
      <c r="CG12" s="165" t="s">
        <v>94</v>
      </c>
      <c r="CH12" s="167">
        <v>19500</v>
      </c>
      <c r="CI12" s="165" t="s">
        <v>94</v>
      </c>
      <c r="CJ12" s="167">
        <v>19500</v>
      </c>
      <c r="CK12" s="165"/>
    </row>
    <row r="13" spans="1:89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60">
        <v>17869.672350682973</v>
      </c>
      <c r="AD13" s="167"/>
      <c r="AE13" s="165"/>
      <c r="AF13" s="167"/>
      <c r="AG13" s="165"/>
      <c r="AH13" s="167"/>
      <c r="AI13" s="165"/>
      <c r="AJ13" s="167"/>
      <c r="AK13" s="165"/>
      <c r="AL13" s="167"/>
      <c r="AM13" s="165"/>
      <c r="AN13" s="163"/>
      <c r="AO13" s="86"/>
      <c r="AP13" s="165"/>
      <c r="AQ13" s="163">
        <v>18000</v>
      </c>
      <c r="AR13" s="86">
        <v>20500</v>
      </c>
      <c r="AS13" s="165">
        <v>17000</v>
      </c>
      <c r="AT13" s="163">
        <v>18000</v>
      </c>
      <c r="AU13" s="86"/>
      <c r="AV13" s="165">
        <v>17000</v>
      </c>
      <c r="AW13" s="163">
        <v>18000</v>
      </c>
      <c r="AX13" s="86"/>
      <c r="AY13" s="165">
        <v>17476.650236292495</v>
      </c>
      <c r="AZ13" s="163">
        <v>18000</v>
      </c>
      <c r="BA13" s="165">
        <v>18000</v>
      </c>
      <c r="BB13" s="167">
        <v>18000</v>
      </c>
      <c r="BC13" s="165">
        <v>18000</v>
      </c>
      <c r="BD13" s="167">
        <v>18000</v>
      </c>
      <c r="BE13" s="165">
        <v>18000</v>
      </c>
      <c r="BF13" s="167">
        <v>18000</v>
      </c>
      <c r="BG13" s="165">
        <v>16809.413355523197</v>
      </c>
      <c r="BH13" s="167">
        <v>18000</v>
      </c>
      <c r="BI13" s="165">
        <v>16649.448867115738</v>
      </c>
      <c r="BJ13" s="167">
        <v>18000</v>
      </c>
      <c r="BK13" s="165">
        <v>18000</v>
      </c>
      <c r="BL13" s="163">
        <v>18000</v>
      </c>
      <c r="BM13" s="165">
        <v>18000</v>
      </c>
      <c r="BN13" s="163">
        <v>18500</v>
      </c>
      <c r="BO13" s="165">
        <v>18500</v>
      </c>
      <c r="BP13" s="163">
        <v>18000</v>
      </c>
      <c r="BQ13" s="165">
        <v>17943.08530093063</v>
      </c>
      <c r="BR13" s="163">
        <v>18000</v>
      </c>
      <c r="BS13" s="165" t="s">
        <v>319</v>
      </c>
      <c r="BT13" s="163">
        <v>18000</v>
      </c>
      <c r="BU13" s="165">
        <v>18000</v>
      </c>
      <c r="BV13" s="163">
        <v>18000</v>
      </c>
      <c r="BW13" s="165">
        <v>17500</v>
      </c>
      <c r="BX13" s="163">
        <v>18000</v>
      </c>
      <c r="BY13" s="165" t="s">
        <v>94</v>
      </c>
      <c r="BZ13" s="163">
        <v>18000</v>
      </c>
      <c r="CA13" s="165">
        <v>17352.283086102594</v>
      </c>
      <c r="CB13" s="163">
        <v>18000</v>
      </c>
      <c r="CC13" s="165" t="s">
        <v>94</v>
      </c>
      <c r="CD13" s="163">
        <v>18000</v>
      </c>
      <c r="CE13" s="165" t="s">
        <v>94</v>
      </c>
      <c r="CF13" s="167">
        <v>18000</v>
      </c>
      <c r="CG13" s="165" t="s">
        <v>94</v>
      </c>
      <c r="CH13" s="167">
        <v>18000</v>
      </c>
      <c r="CI13" s="165" t="s">
        <v>94</v>
      </c>
      <c r="CJ13" s="167">
        <v>18000</v>
      </c>
      <c r="CK13" s="165"/>
    </row>
    <row r="14" spans="1:89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9"/>
      <c r="AD14" s="163"/>
      <c r="AE14" s="164"/>
      <c r="AF14" s="167"/>
      <c r="AG14" s="165"/>
      <c r="AH14" s="167"/>
      <c r="AI14" s="165"/>
      <c r="AJ14" s="167"/>
      <c r="AK14" s="165"/>
      <c r="AL14" s="167"/>
      <c r="AM14" s="165"/>
      <c r="AN14" s="163"/>
      <c r="AO14" s="86"/>
      <c r="AP14" s="165"/>
      <c r="AQ14" s="163">
        <v>18000</v>
      </c>
      <c r="AR14" s="86">
        <v>21000</v>
      </c>
      <c r="AS14" s="165">
        <v>17841.476510067114</v>
      </c>
      <c r="AT14" s="163">
        <v>16500</v>
      </c>
      <c r="AU14" s="86">
        <v>21000</v>
      </c>
      <c r="AV14" s="165">
        <v>21000</v>
      </c>
      <c r="AW14" s="163"/>
      <c r="AX14" s="86">
        <v>21000</v>
      </c>
      <c r="AY14" s="165"/>
      <c r="AZ14" s="163"/>
      <c r="BA14" s="165"/>
      <c r="BB14" s="167"/>
      <c r="BC14" s="165"/>
      <c r="BD14" s="167"/>
      <c r="BE14" s="165"/>
      <c r="BF14" s="167"/>
      <c r="BG14" s="165"/>
      <c r="BH14" s="167"/>
      <c r="BI14" s="165"/>
      <c r="BJ14" s="167">
        <v>18000</v>
      </c>
      <c r="BK14" s="165">
        <v>17828.61169837914</v>
      </c>
      <c r="BL14" s="163">
        <v>19000</v>
      </c>
      <c r="BM14" s="165">
        <v>19000</v>
      </c>
      <c r="BN14" s="163">
        <v>19000</v>
      </c>
      <c r="BO14" s="165">
        <v>19034.382924767538</v>
      </c>
      <c r="BP14" s="163">
        <v>19000</v>
      </c>
      <c r="BQ14" s="165">
        <v>19085.361134995699</v>
      </c>
      <c r="BR14" s="163">
        <v>19000</v>
      </c>
      <c r="BS14" s="165">
        <v>19237.5</v>
      </c>
      <c r="BT14" s="163">
        <v>19000</v>
      </c>
      <c r="BU14" s="165">
        <v>19064.541381858489</v>
      </c>
      <c r="BV14" s="163">
        <v>19000</v>
      </c>
      <c r="BW14" s="165">
        <v>18723.443480479713</v>
      </c>
      <c r="BX14" s="163">
        <v>19000</v>
      </c>
      <c r="BY14" s="165">
        <v>18787.876017949144</v>
      </c>
      <c r="BZ14" s="163">
        <v>19000</v>
      </c>
      <c r="CA14" s="165">
        <v>18898.02101576182</v>
      </c>
      <c r="CB14" s="163">
        <v>19000</v>
      </c>
      <c r="CC14" s="165">
        <v>18708.911155230177</v>
      </c>
      <c r="CD14" s="163">
        <v>19000</v>
      </c>
      <c r="CE14" s="165">
        <v>19000</v>
      </c>
      <c r="CF14" s="167">
        <v>19000</v>
      </c>
      <c r="CG14" s="165">
        <v>19475</v>
      </c>
      <c r="CH14" s="167">
        <v>19000</v>
      </c>
      <c r="CI14" s="165" t="s">
        <v>94</v>
      </c>
      <c r="CJ14" s="167">
        <v>19500</v>
      </c>
      <c r="CK14" s="165"/>
    </row>
    <row r="15" spans="1:89" x14ac:dyDescent="0.35">
      <c r="A15" s="82">
        <f t="shared" si="0"/>
        <v>10</v>
      </c>
      <c r="B15" s="87">
        <v>150000179</v>
      </c>
      <c r="C15" s="89" t="s">
        <v>459</v>
      </c>
      <c r="D15" s="88" t="s">
        <v>461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9"/>
      <c r="AD15" s="163"/>
      <c r="AE15" s="164"/>
      <c r="AF15" s="167"/>
      <c r="AG15" s="165"/>
      <c r="AH15" s="167"/>
      <c r="AI15" s="165"/>
      <c r="AJ15" s="167"/>
      <c r="AK15" s="165"/>
      <c r="AL15" s="167"/>
      <c r="AM15" s="165"/>
      <c r="AN15" s="163"/>
      <c r="AO15" s="86"/>
      <c r="AP15" s="165"/>
      <c r="AQ15" s="163"/>
      <c r="AR15" s="86"/>
      <c r="AS15" s="165"/>
      <c r="AT15" s="163"/>
      <c r="AU15" s="86"/>
      <c r="AV15" s="165"/>
      <c r="AW15" s="163"/>
      <c r="AX15" s="86"/>
      <c r="AY15" s="165"/>
      <c r="AZ15" s="163"/>
      <c r="BA15" s="165"/>
      <c r="BB15" s="167"/>
      <c r="BC15" s="165"/>
      <c r="BD15" s="167"/>
      <c r="BE15" s="165"/>
      <c r="BF15" s="167"/>
      <c r="BG15" s="165"/>
      <c r="BH15" s="167"/>
      <c r="BI15" s="165"/>
      <c r="BJ15" s="167"/>
      <c r="BK15" s="165"/>
      <c r="BL15" s="163"/>
      <c r="BM15" s="165"/>
      <c r="BN15" s="163"/>
      <c r="BO15" s="165"/>
      <c r="BP15" s="163"/>
      <c r="BQ15" s="165"/>
      <c r="BR15" s="163"/>
      <c r="BS15" s="165"/>
      <c r="BT15" s="163"/>
      <c r="BU15" s="165"/>
      <c r="BV15" s="163"/>
      <c r="BW15" s="165"/>
      <c r="BX15" s="163"/>
      <c r="BY15" s="165"/>
      <c r="BZ15" s="163"/>
      <c r="CA15" s="165"/>
      <c r="CB15" s="163"/>
      <c r="CC15" s="165"/>
      <c r="CD15" s="167">
        <v>19000</v>
      </c>
      <c r="CE15" s="165" t="s">
        <v>94</v>
      </c>
      <c r="CF15" s="167">
        <v>19000</v>
      </c>
      <c r="CG15" s="165" t="s">
        <v>94</v>
      </c>
      <c r="CH15" s="167">
        <v>19000</v>
      </c>
      <c r="CI15" s="165" t="s">
        <v>94</v>
      </c>
      <c r="CJ15" s="167">
        <v>19500</v>
      </c>
      <c r="CK15" s="165"/>
    </row>
    <row r="16" spans="1:89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9"/>
      <c r="AD16" s="163"/>
      <c r="AE16" s="164"/>
      <c r="AF16" s="167"/>
      <c r="AG16" s="165"/>
      <c r="AH16" s="167"/>
      <c r="AI16" s="165"/>
      <c r="AJ16" s="167"/>
      <c r="AK16" s="165"/>
      <c r="AL16" s="167"/>
      <c r="AM16" s="165"/>
      <c r="AN16" s="163"/>
      <c r="AO16" s="86"/>
      <c r="AP16" s="165"/>
      <c r="AQ16" s="163">
        <v>16500</v>
      </c>
      <c r="AR16" s="86">
        <v>21000</v>
      </c>
      <c r="AS16" s="165"/>
      <c r="AT16" s="163">
        <v>16000</v>
      </c>
      <c r="AU16" s="86"/>
      <c r="AV16" s="165"/>
      <c r="AW16" s="163"/>
      <c r="AX16" s="86"/>
      <c r="AY16" s="165"/>
      <c r="AZ16" s="163"/>
      <c r="BA16" s="165"/>
      <c r="BB16" s="167"/>
      <c r="BC16" s="165"/>
      <c r="BD16" s="167"/>
      <c r="BE16" s="165"/>
      <c r="BF16" s="167"/>
      <c r="BG16" s="165"/>
      <c r="BH16" s="167"/>
      <c r="BI16" s="165"/>
      <c r="BJ16" s="167">
        <v>17000</v>
      </c>
      <c r="BK16" s="165">
        <v>17425</v>
      </c>
      <c r="BL16" s="163">
        <v>18000</v>
      </c>
      <c r="BM16" s="165">
        <v>18000</v>
      </c>
      <c r="BN16" s="163">
        <v>18000</v>
      </c>
      <c r="BO16" s="165">
        <v>18000</v>
      </c>
      <c r="BP16" s="163">
        <v>18000</v>
      </c>
      <c r="BQ16" s="165">
        <v>18000</v>
      </c>
      <c r="BR16" s="163">
        <v>18000</v>
      </c>
      <c r="BS16" s="165" t="s">
        <v>319</v>
      </c>
      <c r="BT16" s="163">
        <v>18000</v>
      </c>
      <c r="BU16" s="165">
        <v>18000</v>
      </c>
      <c r="BV16" s="163">
        <v>18000</v>
      </c>
      <c r="BW16" s="165"/>
      <c r="BX16" s="163">
        <v>18000</v>
      </c>
      <c r="BY16" s="165" t="s">
        <v>94</v>
      </c>
      <c r="BZ16" s="163">
        <v>18000</v>
      </c>
      <c r="CA16" s="165">
        <v>17747.877758913412</v>
      </c>
      <c r="CB16" s="163">
        <v>18000</v>
      </c>
      <c r="CC16" s="165">
        <v>18000</v>
      </c>
      <c r="CD16" s="163">
        <v>18000</v>
      </c>
      <c r="CE16" s="165" t="s">
        <v>94</v>
      </c>
      <c r="CF16" s="167">
        <v>18000</v>
      </c>
      <c r="CG16" s="165" t="s">
        <v>94</v>
      </c>
      <c r="CH16" s="167">
        <v>18000</v>
      </c>
      <c r="CI16" s="165" t="s">
        <v>94</v>
      </c>
      <c r="CJ16" s="167">
        <v>18500</v>
      </c>
      <c r="CK16" s="165"/>
    </row>
    <row r="17" spans="1:89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60"/>
      <c r="AD17" s="163"/>
      <c r="AE17" s="165"/>
      <c r="AF17" s="167"/>
      <c r="AG17" s="165"/>
      <c r="AH17" s="167"/>
      <c r="AI17" s="165"/>
      <c r="AJ17" s="167"/>
      <c r="AK17" s="165"/>
      <c r="AL17" s="167"/>
      <c r="AM17" s="165"/>
      <c r="AN17" s="163"/>
      <c r="AO17" s="86"/>
      <c r="AP17" s="165"/>
      <c r="AQ17" s="163">
        <v>18000</v>
      </c>
      <c r="AR17" s="86">
        <v>21000</v>
      </c>
      <c r="AS17" s="165"/>
      <c r="AT17" s="163">
        <v>16500</v>
      </c>
      <c r="AU17" s="86">
        <v>21000</v>
      </c>
      <c r="AV17" s="165"/>
      <c r="AW17" s="163"/>
      <c r="AX17" s="86">
        <v>21000</v>
      </c>
      <c r="AY17" s="165"/>
      <c r="AZ17" s="163"/>
      <c r="BA17" s="165"/>
      <c r="BB17" s="167"/>
      <c r="BC17" s="165"/>
      <c r="BD17" s="167"/>
      <c r="BE17" s="165"/>
      <c r="BF17" s="167"/>
      <c r="BG17" s="165"/>
      <c r="BH17" s="167"/>
      <c r="BI17" s="165"/>
      <c r="BJ17" s="167"/>
      <c r="BK17" s="165"/>
      <c r="BL17" s="163"/>
      <c r="BM17" s="165"/>
      <c r="BN17" s="163"/>
      <c r="BO17" s="165"/>
      <c r="BP17" s="163"/>
      <c r="BQ17" s="165"/>
      <c r="BR17" s="163"/>
      <c r="BS17" s="165" t="s">
        <v>319</v>
      </c>
      <c r="BT17" s="163"/>
      <c r="BU17" s="165"/>
      <c r="BV17" s="163"/>
      <c r="BW17" s="165"/>
      <c r="BX17" s="163"/>
      <c r="BY17" s="165"/>
      <c r="BZ17" s="163"/>
      <c r="CA17" s="165"/>
      <c r="CB17" s="163"/>
      <c r="CC17" s="165"/>
      <c r="CD17" s="163"/>
      <c r="CE17" s="165"/>
      <c r="CF17" s="167"/>
      <c r="CG17" s="165"/>
      <c r="CH17" s="167"/>
      <c r="CI17" s="165"/>
      <c r="CJ17" s="167"/>
      <c r="CK17" s="165"/>
    </row>
    <row r="18" spans="1:89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60"/>
      <c r="AD18" s="163"/>
      <c r="AE18" s="165"/>
      <c r="AF18" s="167"/>
      <c r="AG18" s="165"/>
      <c r="AH18" s="167"/>
      <c r="AI18" s="165"/>
      <c r="AJ18" s="167"/>
      <c r="AK18" s="165"/>
      <c r="AL18" s="167"/>
      <c r="AM18" s="165"/>
      <c r="AN18" s="163"/>
      <c r="AO18" s="86"/>
      <c r="AP18" s="165"/>
      <c r="AQ18" s="163">
        <v>16500</v>
      </c>
      <c r="AR18" s="86">
        <v>21000</v>
      </c>
      <c r="AS18" s="165"/>
      <c r="AT18" s="163">
        <v>16000</v>
      </c>
      <c r="AU18" s="86"/>
      <c r="AV18" s="165"/>
      <c r="AW18" s="163"/>
      <c r="AX18" s="86"/>
      <c r="AY18" s="165"/>
      <c r="AZ18" s="163"/>
      <c r="BA18" s="165"/>
      <c r="BB18" s="167"/>
      <c r="BC18" s="165"/>
      <c r="BD18" s="167"/>
      <c r="BE18" s="165"/>
      <c r="BF18" s="167"/>
      <c r="BG18" s="165"/>
      <c r="BH18" s="167"/>
      <c r="BI18" s="165"/>
      <c r="BJ18" s="167"/>
      <c r="BK18" s="165"/>
      <c r="BL18" s="163"/>
      <c r="BM18" s="165"/>
      <c r="BN18" s="163"/>
      <c r="BO18" s="165"/>
      <c r="BP18" s="163"/>
      <c r="BQ18" s="165"/>
      <c r="BR18" s="163"/>
      <c r="BS18" s="165" t="s">
        <v>319</v>
      </c>
      <c r="BT18" s="163"/>
      <c r="BU18" s="165"/>
      <c r="BV18" s="163"/>
      <c r="BW18" s="165"/>
      <c r="BX18" s="163"/>
      <c r="BY18" s="165"/>
      <c r="BZ18" s="163"/>
      <c r="CA18" s="165"/>
      <c r="CB18" s="163"/>
      <c r="CC18" s="165"/>
      <c r="CD18" s="163"/>
      <c r="CE18" s="165"/>
      <c r="CF18" s="167"/>
      <c r="CG18" s="165"/>
      <c r="CH18" s="167"/>
      <c r="CI18" s="165"/>
      <c r="CJ18" s="167"/>
      <c r="CK18" s="165"/>
    </row>
    <row r="19" spans="1:89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60"/>
      <c r="AD19" s="163"/>
      <c r="AE19" s="165"/>
      <c r="AF19" s="167"/>
      <c r="AG19" s="165"/>
      <c r="AH19" s="167"/>
      <c r="AI19" s="165"/>
      <c r="AJ19" s="167"/>
      <c r="AK19" s="165"/>
      <c r="AL19" s="167"/>
      <c r="AM19" s="165"/>
      <c r="AN19" s="163"/>
      <c r="AO19" s="86"/>
      <c r="AP19" s="165"/>
      <c r="AQ19" s="163"/>
      <c r="AR19" s="86">
        <v>21000</v>
      </c>
      <c r="AS19" s="165"/>
      <c r="AT19" s="163"/>
      <c r="AU19" s="86"/>
      <c r="AV19" s="165"/>
      <c r="AW19" s="163"/>
      <c r="AX19" s="86"/>
      <c r="AY19" s="165"/>
      <c r="AZ19" s="163"/>
      <c r="BA19" s="165"/>
      <c r="BB19" s="167"/>
      <c r="BC19" s="165"/>
      <c r="BD19" s="167"/>
      <c r="BE19" s="165"/>
      <c r="BF19" s="167"/>
      <c r="BG19" s="165"/>
      <c r="BH19" s="167"/>
      <c r="BI19" s="165"/>
      <c r="BJ19" s="167"/>
      <c r="BK19" s="165"/>
      <c r="BL19" s="167"/>
      <c r="BM19" s="165"/>
      <c r="BN19" s="167"/>
      <c r="BO19" s="165"/>
      <c r="BP19" s="167"/>
      <c r="BQ19" s="165"/>
      <c r="BR19" s="167"/>
      <c r="BS19" s="165" t="s">
        <v>319</v>
      </c>
      <c r="BT19" s="167"/>
      <c r="BU19" s="165"/>
      <c r="BV19" s="167"/>
      <c r="BW19" s="165"/>
      <c r="BX19" s="167"/>
      <c r="BY19" s="165"/>
      <c r="BZ19" s="167"/>
      <c r="CA19" s="165"/>
      <c r="CB19" s="167"/>
      <c r="CC19" s="165"/>
      <c r="CD19" s="167"/>
      <c r="CE19" s="165"/>
      <c r="CF19" s="167"/>
      <c r="CG19" s="165"/>
      <c r="CH19" s="167"/>
      <c r="CI19" s="165"/>
      <c r="CJ19" s="167"/>
      <c r="CK19" s="165"/>
    </row>
    <row r="20" spans="1:89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60"/>
      <c r="AD20" s="163"/>
      <c r="AE20" s="165"/>
      <c r="AF20" s="167"/>
      <c r="AG20" s="165"/>
      <c r="AH20" s="167"/>
      <c r="AI20" s="165"/>
      <c r="AJ20" s="167"/>
      <c r="AK20" s="165"/>
      <c r="AL20" s="167"/>
      <c r="AM20" s="165"/>
      <c r="AN20" s="163"/>
      <c r="AO20" s="86"/>
      <c r="AP20" s="165"/>
      <c r="AQ20" s="163"/>
      <c r="AR20" s="86">
        <v>21000</v>
      </c>
      <c r="AS20" s="165"/>
      <c r="AT20" s="163"/>
      <c r="AU20" s="86"/>
      <c r="AV20" s="165"/>
      <c r="AW20" s="163"/>
      <c r="AX20" s="86"/>
      <c r="AY20" s="165"/>
      <c r="AZ20" s="163"/>
      <c r="BA20" s="165"/>
      <c r="BB20" s="167"/>
      <c r="BC20" s="165"/>
      <c r="BD20" s="167"/>
      <c r="BE20" s="165"/>
      <c r="BF20" s="167"/>
      <c r="BG20" s="165"/>
      <c r="BH20" s="167"/>
      <c r="BI20" s="165"/>
      <c r="BJ20" s="167"/>
      <c r="BK20" s="165"/>
      <c r="BL20" s="167"/>
      <c r="BM20" s="165"/>
      <c r="BN20" s="167"/>
      <c r="BO20" s="165"/>
      <c r="BP20" s="167"/>
      <c r="BQ20" s="165"/>
      <c r="BR20" s="167"/>
      <c r="BS20" s="165" t="s">
        <v>319</v>
      </c>
      <c r="BT20" s="167"/>
      <c r="BU20" s="165"/>
      <c r="BV20" s="167"/>
      <c r="BW20" s="165"/>
      <c r="BX20" s="167"/>
      <c r="BY20" s="165"/>
      <c r="BZ20" s="167"/>
      <c r="CA20" s="165"/>
      <c r="CB20" s="167"/>
      <c r="CC20" s="165"/>
      <c r="CD20" s="167"/>
      <c r="CE20" s="165"/>
      <c r="CF20" s="167"/>
      <c r="CG20" s="165"/>
      <c r="CH20" s="167"/>
      <c r="CI20" s="165"/>
      <c r="CJ20" s="167"/>
      <c r="CK20" s="165"/>
    </row>
    <row r="21" spans="1:89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60"/>
      <c r="AD21" s="163"/>
      <c r="AE21" s="165"/>
      <c r="AF21" s="167"/>
      <c r="AG21" s="165"/>
      <c r="AH21" s="167"/>
      <c r="AI21" s="165"/>
      <c r="AJ21" s="167"/>
      <c r="AK21" s="165"/>
      <c r="AL21" s="167"/>
      <c r="AM21" s="165"/>
      <c r="AN21" s="163"/>
      <c r="AO21" s="86"/>
      <c r="AP21" s="165"/>
      <c r="AQ21" s="163"/>
      <c r="AR21" s="86">
        <v>21000</v>
      </c>
      <c r="AS21" s="165"/>
      <c r="AT21" s="163"/>
      <c r="AU21" s="86"/>
      <c r="AV21" s="165"/>
      <c r="AW21" s="163"/>
      <c r="AX21" s="86"/>
      <c r="AY21" s="165"/>
      <c r="AZ21" s="163"/>
      <c r="BA21" s="165"/>
      <c r="BB21" s="167"/>
      <c r="BC21" s="165"/>
      <c r="BD21" s="167"/>
      <c r="BE21" s="165"/>
      <c r="BF21" s="167"/>
      <c r="BG21" s="165"/>
      <c r="BH21" s="167"/>
      <c r="BI21" s="165"/>
      <c r="BJ21" s="167"/>
      <c r="BK21" s="165"/>
      <c r="BL21" s="167"/>
      <c r="BM21" s="165"/>
      <c r="BN21" s="167"/>
      <c r="BO21" s="165"/>
      <c r="BP21" s="167"/>
      <c r="BQ21" s="165"/>
      <c r="BR21" s="167"/>
      <c r="BS21" s="165" t="s">
        <v>319</v>
      </c>
      <c r="BT21" s="167"/>
      <c r="BU21" s="165"/>
      <c r="BV21" s="167"/>
      <c r="BW21" s="165"/>
      <c r="BX21" s="167"/>
      <c r="BY21" s="165"/>
      <c r="BZ21" s="167"/>
      <c r="CA21" s="165"/>
      <c r="CB21" s="167"/>
      <c r="CC21" s="165"/>
      <c r="CD21" s="167"/>
      <c r="CE21" s="165"/>
      <c r="CF21" s="167"/>
      <c r="CG21" s="165"/>
      <c r="CH21" s="167"/>
      <c r="CI21" s="165"/>
      <c r="CJ21" s="167"/>
      <c r="CK21" s="165"/>
    </row>
    <row r="22" spans="1:89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60"/>
      <c r="AD22" s="163"/>
      <c r="AE22" s="165"/>
      <c r="AF22" s="167"/>
      <c r="AG22" s="165"/>
      <c r="AH22" s="167">
        <v>16500</v>
      </c>
      <c r="AI22" s="165">
        <v>15494.704121574949</v>
      </c>
      <c r="AJ22" s="167">
        <v>18000</v>
      </c>
      <c r="AK22" s="165">
        <v>18360</v>
      </c>
      <c r="AL22" s="167">
        <v>17000</v>
      </c>
      <c r="AM22" s="165"/>
      <c r="AN22" s="163">
        <v>17500</v>
      </c>
      <c r="AO22" s="86"/>
      <c r="AP22" s="165"/>
      <c r="AQ22" s="163"/>
      <c r="AR22" s="86"/>
      <c r="AS22" s="165"/>
      <c r="AT22" s="163"/>
      <c r="AU22" s="86"/>
      <c r="AV22" s="165"/>
      <c r="AW22" s="163"/>
      <c r="AX22" s="86"/>
      <c r="AY22" s="165"/>
      <c r="AZ22" s="163"/>
      <c r="BA22" s="165"/>
      <c r="BB22" s="167">
        <v>15000</v>
      </c>
      <c r="BC22" s="165"/>
      <c r="BD22" s="167"/>
      <c r="BE22" s="165"/>
      <c r="BF22" s="167"/>
      <c r="BG22" s="165"/>
      <c r="BH22" s="167"/>
      <c r="BI22" s="165"/>
      <c r="BJ22" s="167"/>
      <c r="BK22" s="165"/>
      <c r="BL22" s="167"/>
      <c r="BM22" s="165"/>
      <c r="BN22" s="167"/>
      <c r="BO22" s="165"/>
      <c r="BP22" s="167"/>
      <c r="BQ22" s="165"/>
      <c r="BR22" s="167"/>
      <c r="BS22" s="165" t="s">
        <v>319</v>
      </c>
      <c r="BT22" s="167"/>
      <c r="BU22" s="165"/>
      <c r="BV22" s="167"/>
      <c r="BW22" s="165"/>
      <c r="BX22" s="167"/>
      <c r="BY22" s="165"/>
      <c r="BZ22" s="167"/>
      <c r="CA22" s="165"/>
      <c r="CB22" s="167"/>
      <c r="CC22" s="165"/>
      <c r="CD22" s="167"/>
      <c r="CE22" s="165"/>
      <c r="CF22" s="167"/>
      <c r="CG22" s="165"/>
      <c r="CH22" s="167"/>
      <c r="CI22" s="165"/>
      <c r="CJ22" s="167"/>
      <c r="CK22" s="165"/>
    </row>
    <row r="23" spans="1:89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60"/>
      <c r="AD23" s="163"/>
      <c r="AE23" s="165"/>
      <c r="AF23" s="167"/>
      <c r="AG23" s="165"/>
      <c r="AH23" s="167">
        <v>14000</v>
      </c>
      <c r="AI23" s="165">
        <v>13672.819626987108</v>
      </c>
      <c r="AJ23" s="167">
        <v>14000</v>
      </c>
      <c r="AK23" s="165">
        <v>12732.504597278412</v>
      </c>
      <c r="AL23" s="167">
        <v>14000</v>
      </c>
      <c r="AM23" s="165"/>
      <c r="AN23" s="163">
        <v>13500</v>
      </c>
      <c r="AO23" s="86"/>
      <c r="AP23" s="165"/>
      <c r="AQ23" s="163"/>
      <c r="AR23" s="86"/>
      <c r="AS23" s="165"/>
      <c r="AT23" s="163"/>
      <c r="AU23" s="86"/>
      <c r="AV23" s="165"/>
      <c r="AW23" s="163"/>
      <c r="AX23" s="86"/>
      <c r="AY23" s="165"/>
      <c r="AZ23" s="163"/>
      <c r="BA23" s="165"/>
      <c r="BB23" s="167">
        <v>12500</v>
      </c>
      <c r="BC23" s="165"/>
      <c r="BD23" s="167"/>
      <c r="BE23" s="165"/>
      <c r="BF23" s="167"/>
      <c r="BG23" s="165"/>
      <c r="BH23" s="167"/>
      <c r="BI23" s="165"/>
      <c r="BJ23" s="167"/>
      <c r="BK23" s="165"/>
      <c r="BL23" s="167"/>
      <c r="BM23" s="165"/>
      <c r="BN23" s="167"/>
      <c r="BO23" s="165"/>
      <c r="BP23" s="167"/>
      <c r="BQ23" s="165"/>
      <c r="BR23" s="167"/>
      <c r="BS23" s="165" t="s">
        <v>319</v>
      </c>
      <c r="BT23" s="167"/>
      <c r="BU23" s="165"/>
      <c r="BV23" s="167"/>
      <c r="BW23" s="165"/>
      <c r="BX23" s="167"/>
      <c r="BY23" s="165"/>
      <c r="BZ23" s="167"/>
      <c r="CA23" s="165"/>
      <c r="CB23" s="167"/>
      <c r="CC23" s="165"/>
      <c r="CD23" s="167"/>
      <c r="CE23" s="165"/>
      <c r="CF23" s="167"/>
      <c r="CG23" s="165"/>
      <c r="CH23" s="167"/>
      <c r="CI23" s="165"/>
      <c r="CJ23" s="167"/>
      <c r="CK23" s="165"/>
    </row>
    <row r="24" spans="1:89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60"/>
      <c r="AD24" s="163"/>
      <c r="AE24" s="165"/>
      <c r="AF24" s="167"/>
      <c r="AG24" s="165"/>
      <c r="AH24" s="167">
        <v>14000</v>
      </c>
      <c r="AI24" s="165">
        <v>14000</v>
      </c>
      <c r="AJ24" s="167">
        <v>14000</v>
      </c>
      <c r="AK24" s="165">
        <v>11730</v>
      </c>
      <c r="AL24" s="167">
        <v>14000</v>
      </c>
      <c r="AM24" s="165"/>
      <c r="AN24" s="163">
        <v>13500</v>
      </c>
      <c r="AO24" s="86"/>
      <c r="AP24" s="165"/>
      <c r="AQ24" s="163"/>
      <c r="AR24" s="86"/>
      <c r="AS24" s="165"/>
      <c r="AT24" s="163"/>
      <c r="AU24" s="86"/>
      <c r="AV24" s="165"/>
      <c r="AW24" s="163"/>
      <c r="AX24" s="86"/>
      <c r="AY24" s="165"/>
      <c r="AZ24" s="163"/>
      <c r="BA24" s="165"/>
      <c r="BB24" s="167"/>
      <c r="BC24" s="165"/>
      <c r="BD24" s="167"/>
      <c r="BE24" s="165"/>
      <c r="BF24" s="167"/>
      <c r="BG24" s="165"/>
      <c r="BH24" s="167"/>
      <c r="BI24" s="165"/>
      <c r="BJ24" s="167"/>
      <c r="BK24" s="165"/>
      <c r="BL24" s="167"/>
      <c r="BM24" s="165"/>
      <c r="BN24" s="167"/>
      <c r="BO24" s="165"/>
      <c r="BP24" s="167"/>
      <c r="BQ24" s="165"/>
      <c r="BR24" s="167"/>
      <c r="BS24" s="165" t="s">
        <v>319</v>
      </c>
      <c r="BT24" s="167"/>
      <c r="BU24" s="165"/>
      <c r="BV24" s="167"/>
      <c r="BW24" s="165"/>
      <c r="BX24" s="167"/>
      <c r="BY24" s="165"/>
      <c r="BZ24" s="167"/>
      <c r="CA24" s="165"/>
      <c r="CB24" s="167"/>
      <c r="CC24" s="165"/>
      <c r="CD24" s="167"/>
      <c r="CE24" s="165"/>
      <c r="CF24" s="167"/>
      <c r="CG24" s="165"/>
      <c r="CH24" s="167"/>
      <c r="CI24" s="165"/>
      <c r="CJ24" s="167"/>
      <c r="CK24" s="165"/>
    </row>
    <row r="25" spans="1:89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60"/>
      <c r="AD25" s="163"/>
      <c r="AE25" s="165"/>
      <c r="AF25" s="167"/>
      <c r="AG25" s="165"/>
      <c r="AH25" s="167">
        <v>14000</v>
      </c>
      <c r="AI25" s="165">
        <v>13807.80430984275</v>
      </c>
      <c r="AJ25" s="167">
        <v>14000</v>
      </c>
      <c r="AK25" s="165">
        <v>11730</v>
      </c>
      <c r="AL25" s="167">
        <v>14000</v>
      </c>
      <c r="AM25" s="165"/>
      <c r="AN25" s="163">
        <v>13500</v>
      </c>
      <c r="AO25" s="86"/>
      <c r="AP25" s="165"/>
      <c r="AQ25" s="163"/>
      <c r="AR25" s="86"/>
      <c r="AS25" s="165"/>
      <c r="AT25" s="163"/>
      <c r="AU25" s="86"/>
      <c r="AV25" s="165"/>
      <c r="AW25" s="163"/>
      <c r="AX25" s="86"/>
      <c r="AY25" s="165"/>
      <c r="AZ25" s="163"/>
      <c r="BA25" s="165"/>
      <c r="BB25" s="167"/>
      <c r="BC25" s="165"/>
      <c r="BD25" s="167"/>
      <c r="BE25" s="165"/>
      <c r="BF25" s="167"/>
      <c r="BG25" s="165"/>
      <c r="BH25" s="167"/>
      <c r="BI25" s="165"/>
      <c r="BJ25" s="167"/>
      <c r="BK25" s="165"/>
      <c r="BL25" s="167"/>
      <c r="BM25" s="165"/>
      <c r="BN25" s="167"/>
      <c r="BO25" s="165"/>
      <c r="BP25" s="167"/>
      <c r="BQ25" s="165"/>
      <c r="BR25" s="167"/>
      <c r="BS25" s="165" t="s">
        <v>319</v>
      </c>
      <c r="BT25" s="167"/>
      <c r="BU25" s="165"/>
      <c r="BV25" s="167"/>
      <c r="BW25" s="165"/>
      <c r="BX25" s="167"/>
      <c r="BY25" s="165"/>
      <c r="BZ25" s="167"/>
      <c r="CA25" s="165"/>
      <c r="CB25" s="167"/>
      <c r="CC25" s="165"/>
      <c r="CD25" s="167"/>
      <c r="CE25" s="165"/>
      <c r="CF25" s="167"/>
      <c r="CG25" s="165"/>
      <c r="CH25" s="167"/>
      <c r="CI25" s="165"/>
      <c r="CJ25" s="167"/>
      <c r="CK25" s="165"/>
    </row>
    <row r="26" spans="1:89" x14ac:dyDescent="0.35">
      <c r="A26" s="82">
        <f t="shared" si="0"/>
        <v>21</v>
      </c>
      <c r="B26" s="13" t="s">
        <v>325</v>
      </c>
      <c r="C26" s="89"/>
      <c r="D26" s="88" t="s">
        <v>326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60"/>
      <c r="AD26" s="163"/>
      <c r="AE26" s="165"/>
      <c r="AF26" s="167"/>
      <c r="AG26" s="165"/>
      <c r="AH26" s="167"/>
      <c r="AI26" s="165"/>
      <c r="AJ26" s="167"/>
      <c r="AK26" s="165"/>
      <c r="AL26" s="167"/>
      <c r="AM26" s="165"/>
      <c r="AN26" s="163"/>
      <c r="AO26" s="86"/>
      <c r="AP26" s="165"/>
      <c r="AQ26" s="163"/>
      <c r="AR26" s="86"/>
      <c r="AS26" s="165"/>
      <c r="AT26" s="163"/>
      <c r="AU26" s="86"/>
      <c r="AV26" s="165"/>
      <c r="AW26" s="163"/>
      <c r="AX26" s="86"/>
      <c r="AY26" s="165"/>
      <c r="AZ26" s="163"/>
      <c r="BA26" s="165"/>
      <c r="BB26" s="167"/>
      <c r="BC26" s="165"/>
      <c r="BD26" s="167"/>
      <c r="BE26" s="165"/>
      <c r="BF26" s="167"/>
      <c r="BG26" s="165"/>
      <c r="BH26" s="167"/>
      <c r="BI26" s="165"/>
      <c r="BJ26" s="167"/>
      <c r="BK26" s="165"/>
      <c r="BL26" s="167"/>
      <c r="BM26" s="165"/>
      <c r="BN26" s="167"/>
      <c r="BO26" s="165"/>
      <c r="BP26" s="167"/>
      <c r="BQ26" s="165"/>
      <c r="BR26" s="167"/>
      <c r="BS26" s="165"/>
      <c r="BT26" s="167">
        <v>23500</v>
      </c>
      <c r="BU26" s="165">
        <v>23473</v>
      </c>
      <c r="BV26" s="167">
        <v>23500</v>
      </c>
      <c r="BW26" s="165">
        <v>24623</v>
      </c>
      <c r="BX26" s="167">
        <v>23500</v>
      </c>
      <c r="BY26" s="165" t="s">
        <v>94</v>
      </c>
      <c r="BZ26" s="167">
        <v>24000</v>
      </c>
      <c r="CA26" s="165">
        <v>24000</v>
      </c>
      <c r="CB26" s="167">
        <v>24000</v>
      </c>
      <c r="CC26" s="165">
        <v>24000</v>
      </c>
      <c r="CD26" s="167">
        <v>24000</v>
      </c>
      <c r="CE26" s="165" t="s">
        <v>94</v>
      </c>
      <c r="CF26" s="167">
        <v>24000</v>
      </c>
      <c r="CG26" s="165">
        <v>24000</v>
      </c>
      <c r="CH26" s="167">
        <v>24000</v>
      </c>
      <c r="CI26" s="165">
        <v>24000</v>
      </c>
      <c r="CJ26" s="167">
        <v>24000</v>
      </c>
      <c r="CK26" s="165"/>
    </row>
    <row r="27" spans="1:89" x14ac:dyDescent="0.35">
      <c r="A27" s="82">
        <f t="shared" si="0"/>
        <v>22</v>
      </c>
      <c r="B27" s="13" t="s">
        <v>324</v>
      </c>
      <c r="C27" s="89"/>
      <c r="D27" s="88" t="s">
        <v>323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60"/>
      <c r="AD27" s="163"/>
      <c r="AE27" s="165"/>
      <c r="AF27" s="167"/>
      <c r="AG27" s="165"/>
      <c r="AH27" s="167"/>
      <c r="AI27" s="165"/>
      <c r="AJ27" s="167"/>
      <c r="AK27" s="165"/>
      <c r="AL27" s="167"/>
      <c r="AM27" s="165"/>
      <c r="AN27" s="163"/>
      <c r="AO27" s="86"/>
      <c r="AP27" s="165"/>
      <c r="AQ27" s="163"/>
      <c r="AR27" s="86"/>
      <c r="AS27" s="165"/>
      <c r="AT27" s="163"/>
      <c r="AU27" s="86"/>
      <c r="AV27" s="165"/>
      <c r="AW27" s="163"/>
      <c r="AX27" s="86"/>
      <c r="AY27" s="165"/>
      <c r="AZ27" s="163"/>
      <c r="BA27" s="165"/>
      <c r="BB27" s="167"/>
      <c r="BC27" s="165"/>
      <c r="BD27" s="167"/>
      <c r="BE27" s="165"/>
      <c r="BF27" s="167"/>
      <c r="BG27" s="165"/>
      <c r="BH27" s="167"/>
      <c r="BI27" s="165"/>
      <c r="BJ27" s="167"/>
      <c r="BK27" s="165"/>
      <c r="BL27" s="167"/>
      <c r="BM27" s="165"/>
      <c r="BN27" s="167"/>
      <c r="BO27" s="165"/>
      <c r="BP27" s="167"/>
      <c r="BQ27" s="165"/>
      <c r="BR27" s="167"/>
      <c r="BS27" s="165"/>
      <c r="BT27" s="167">
        <v>18200</v>
      </c>
      <c r="BU27" s="165">
        <v>18180</v>
      </c>
      <c r="BV27" s="167">
        <v>18200</v>
      </c>
      <c r="BW27" s="165">
        <v>18072.358715988481</v>
      </c>
      <c r="BX27" s="167">
        <v>18200</v>
      </c>
      <c r="BY27" s="165">
        <v>17648.077554568285</v>
      </c>
      <c r="BZ27" s="167">
        <v>18200</v>
      </c>
      <c r="CA27" s="165">
        <v>17660.89964526075</v>
      </c>
      <c r="CB27" s="167">
        <v>18200</v>
      </c>
      <c r="CC27" s="165">
        <v>17651.868017567645</v>
      </c>
      <c r="CD27" s="167">
        <v>18200</v>
      </c>
      <c r="CE27" s="165">
        <v>17273.513509567299</v>
      </c>
      <c r="CF27" s="167">
        <v>18200</v>
      </c>
      <c r="CG27" s="165">
        <v>16380</v>
      </c>
      <c r="CH27" s="167">
        <v>18200</v>
      </c>
      <c r="CI27" s="165">
        <v>16650</v>
      </c>
      <c r="CJ27" s="167">
        <v>18200</v>
      </c>
      <c r="CK27" s="165"/>
    </row>
    <row r="28" spans="1:89" x14ac:dyDescent="0.35">
      <c r="A28" s="82">
        <f t="shared" si="0"/>
        <v>23</v>
      </c>
      <c r="B28" s="13">
        <v>150000118</v>
      </c>
      <c r="C28" s="89"/>
      <c r="D28" s="88" t="s">
        <v>407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60"/>
      <c r="AD28" s="163"/>
      <c r="AE28" s="165"/>
      <c r="AF28" s="167"/>
      <c r="AG28" s="165"/>
      <c r="AH28" s="167"/>
      <c r="AI28" s="165"/>
      <c r="AJ28" s="167"/>
      <c r="AK28" s="165"/>
      <c r="AL28" s="167"/>
      <c r="AM28" s="165"/>
      <c r="AN28" s="163"/>
      <c r="AO28" s="86"/>
      <c r="AP28" s="165"/>
      <c r="AQ28" s="163"/>
      <c r="AR28" s="86"/>
      <c r="AS28" s="165"/>
      <c r="AT28" s="163"/>
      <c r="AU28" s="86"/>
      <c r="AV28" s="165"/>
      <c r="AW28" s="163"/>
      <c r="AX28" s="86"/>
      <c r="AY28" s="165"/>
      <c r="AZ28" s="163"/>
      <c r="BA28" s="165"/>
      <c r="BB28" s="167"/>
      <c r="BC28" s="165"/>
      <c r="BD28" s="167"/>
      <c r="BE28" s="165"/>
      <c r="BF28" s="167"/>
      <c r="BG28" s="165"/>
      <c r="BH28" s="167"/>
      <c r="BI28" s="165"/>
      <c r="BJ28" s="167"/>
      <c r="BK28" s="165"/>
      <c r="BL28" s="167"/>
      <c r="BM28" s="165"/>
      <c r="BN28" s="167"/>
      <c r="BO28" s="165"/>
      <c r="BP28" s="167"/>
      <c r="BQ28" s="165"/>
      <c r="BR28" s="167"/>
      <c r="BS28" s="165"/>
      <c r="BT28" s="167"/>
      <c r="BU28" s="165"/>
      <c r="BV28" s="167"/>
      <c r="BW28" s="165"/>
      <c r="BX28" s="167"/>
      <c r="BY28" s="165"/>
      <c r="BZ28" s="167"/>
      <c r="CA28" s="165"/>
      <c r="CB28" s="167">
        <v>16000</v>
      </c>
      <c r="CC28" s="165" t="s">
        <v>94</v>
      </c>
      <c r="CD28" s="167">
        <v>16000</v>
      </c>
      <c r="CE28" s="165" t="s">
        <v>94</v>
      </c>
      <c r="CF28" s="167">
        <v>16000</v>
      </c>
      <c r="CG28" s="165" t="s">
        <v>94</v>
      </c>
      <c r="CH28" s="167">
        <v>16000</v>
      </c>
      <c r="CI28" s="165" t="s">
        <v>94</v>
      </c>
      <c r="CJ28" s="167">
        <v>16000</v>
      </c>
      <c r="CK28" s="165"/>
    </row>
    <row r="29" spans="1:89" x14ac:dyDescent="0.35">
      <c r="A29" s="82">
        <f t="shared" si="0"/>
        <v>24</v>
      </c>
      <c r="B29" s="13" t="s">
        <v>379</v>
      </c>
      <c r="C29" s="89"/>
      <c r="D29" s="88" t="s">
        <v>378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60"/>
      <c r="AD29" s="163"/>
      <c r="AE29" s="165"/>
      <c r="AF29" s="167"/>
      <c r="AG29" s="165"/>
      <c r="AH29" s="167"/>
      <c r="AI29" s="165"/>
      <c r="AJ29" s="167"/>
      <c r="AK29" s="165"/>
      <c r="AL29" s="167"/>
      <c r="AM29" s="165"/>
      <c r="AN29" s="163"/>
      <c r="AO29" s="86"/>
      <c r="AP29" s="165"/>
      <c r="AQ29" s="163"/>
      <c r="AR29" s="86"/>
      <c r="AS29" s="165"/>
      <c r="AT29" s="163"/>
      <c r="AU29" s="86"/>
      <c r="AV29" s="165"/>
      <c r="AW29" s="163"/>
      <c r="AX29" s="86"/>
      <c r="AY29" s="165"/>
      <c r="AZ29" s="163"/>
      <c r="BA29" s="165"/>
      <c r="BB29" s="167"/>
      <c r="BC29" s="165"/>
      <c r="BD29" s="167"/>
      <c r="BE29" s="165"/>
      <c r="BF29" s="167"/>
      <c r="BG29" s="165"/>
      <c r="BH29" s="167"/>
      <c r="BI29" s="165"/>
      <c r="BJ29" s="167"/>
      <c r="BK29" s="165"/>
      <c r="BL29" s="167"/>
      <c r="BM29" s="165"/>
      <c r="BN29" s="167"/>
      <c r="BO29" s="165"/>
      <c r="BP29" s="167"/>
      <c r="BQ29" s="165"/>
      <c r="BR29" s="167"/>
      <c r="BS29" s="165"/>
      <c r="BT29" s="167">
        <v>16200</v>
      </c>
      <c r="BU29" s="165"/>
      <c r="BV29" s="167">
        <v>16200</v>
      </c>
      <c r="BW29" s="165">
        <v>16200</v>
      </c>
      <c r="BX29" s="167">
        <v>16200</v>
      </c>
      <c r="BY29" s="165">
        <v>16200</v>
      </c>
      <c r="BZ29" s="167">
        <v>16200</v>
      </c>
      <c r="CA29" s="165">
        <v>16200</v>
      </c>
      <c r="CB29" s="167">
        <v>16200</v>
      </c>
      <c r="CC29" s="165">
        <v>16200</v>
      </c>
      <c r="CD29" s="167">
        <v>16200</v>
      </c>
      <c r="CE29" s="165">
        <v>16200</v>
      </c>
      <c r="CF29" s="167">
        <v>16200</v>
      </c>
      <c r="CG29" s="165">
        <v>16200</v>
      </c>
      <c r="CH29" s="167">
        <v>16200</v>
      </c>
      <c r="CI29" s="165">
        <v>16200</v>
      </c>
      <c r="CJ29" s="167">
        <v>16200</v>
      </c>
      <c r="CK29" s="165"/>
    </row>
    <row r="30" spans="1:89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9"/>
      <c r="AD30" s="163"/>
      <c r="AE30" s="164"/>
      <c r="AF30" s="163"/>
      <c r="AG30" s="164"/>
      <c r="AH30" s="163"/>
      <c r="AI30" s="164"/>
      <c r="AJ30" s="163"/>
      <c r="AK30" s="164"/>
      <c r="AL30" s="163"/>
      <c r="AM30" s="164"/>
      <c r="AN30" s="163"/>
      <c r="AO30" s="86"/>
      <c r="AP30" s="164"/>
      <c r="AQ30" s="163"/>
      <c r="AR30" s="86"/>
      <c r="AS30" s="164"/>
      <c r="AT30" s="163"/>
      <c r="AU30" s="86"/>
      <c r="AV30" s="164"/>
      <c r="AW30" s="163"/>
      <c r="AX30" s="86"/>
      <c r="AY30" s="164"/>
      <c r="AZ30" s="163"/>
      <c r="BA30" s="164"/>
      <c r="BB30" s="167"/>
      <c r="BC30" s="165"/>
      <c r="BD30" s="167"/>
      <c r="BE30" s="165"/>
      <c r="BF30" s="167"/>
      <c r="BG30" s="165"/>
      <c r="BH30" s="167"/>
      <c r="BI30" s="165"/>
      <c r="BJ30" s="167"/>
      <c r="BK30" s="165"/>
      <c r="BL30" s="167"/>
      <c r="BM30" s="165"/>
      <c r="BN30" s="167"/>
      <c r="BO30" s="165"/>
      <c r="BP30" s="167"/>
      <c r="BQ30" s="165"/>
      <c r="BR30" s="167"/>
      <c r="BS30" s="165" t="s">
        <v>319</v>
      </c>
      <c r="BT30" s="167"/>
      <c r="BU30" s="165"/>
      <c r="BV30" s="167"/>
      <c r="BW30" s="165"/>
      <c r="BX30" s="167"/>
      <c r="BY30" s="165"/>
      <c r="BZ30" s="167"/>
      <c r="CA30" s="165"/>
      <c r="CB30" s="167"/>
      <c r="CC30" s="165"/>
      <c r="CD30" s="167"/>
      <c r="CE30" s="165"/>
      <c r="CF30" s="167"/>
      <c r="CG30" s="165"/>
      <c r="CH30" s="167"/>
      <c r="CI30" s="165"/>
      <c r="CJ30" s="167"/>
      <c r="CK30" s="165"/>
    </row>
    <row r="31" spans="1:89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60"/>
      <c r="AD31" s="163"/>
      <c r="AE31" s="165"/>
      <c r="AF31" s="167"/>
      <c r="AG31" s="165"/>
      <c r="AH31" s="167"/>
      <c r="AI31" s="165"/>
      <c r="AJ31" s="167">
        <v>18000</v>
      </c>
      <c r="AK31" s="165">
        <v>17876.24750499002</v>
      </c>
      <c r="AL31" s="167">
        <v>18000</v>
      </c>
      <c r="AM31" s="165">
        <v>18000</v>
      </c>
      <c r="AN31" s="163">
        <v>18000</v>
      </c>
      <c r="AO31" s="86"/>
      <c r="AP31" s="165">
        <v>18000</v>
      </c>
      <c r="AQ31" s="163">
        <v>18000</v>
      </c>
      <c r="AR31" s="86">
        <v>18000</v>
      </c>
      <c r="AS31" s="165"/>
      <c r="AT31" s="163">
        <v>18000</v>
      </c>
      <c r="AU31" s="86"/>
      <c r="AV31" s="165"/>
      <c r="AW31" s="163"/>
      <c r="AX31" s="86"/>
      <c r="AY31" s="165"/>
      <c r="AZ31" s="163"/>
      <c r="BA31" s="165"/>
      <c r="BB31" s="167"/>
      <c r="BC31" s="165"/>
      <c r="BD31" s="167"/>
      <c r="BE31" s="165"/>
      <c r="BF31" s="167"/>
      <c r="BG31" s="165"/>
      <c r="BH31" s="167"/>
      <c r="BI31" s="165"/>
      <c r="BJ31" s="167"/>
      <c r="BK31" s="165"/>
      <c r="BL31" s="167">
        <v>17500</v>
      </c>
      <c r="BM31" s="165"/>
      <c r="BN31" s="167">
        <v>17500</v>
      </c>
      <c r="BO31" s="165">
        <v>17500</v>
      </c>
      <c r="BP31" s="167">
        <v>17500</v>
      </c>
      <c r="BQ31" s="165">
        <v>17500</v>
      </c>
      <c r="BR31" s="167">
        <v>17500</v>
      </c>
      <c r="BS31" s="165">
        <v>17500</v>
      </c>
      <c r="BT31" s="167">
        <v>17500</v>
      </c>
      <c r="BU31" s="165">
        <v>17500</v>
      </c>
      <c r="BV31" s="167">
        <v>17500</v>
      </c>
      <c r="BW31" s="165"/>
      <c r="BX31" s="167">
        <v>17500</v>
      </c>
      <c r="BY31" s="165" t="s">
        <v>94</v>
      </c>
      <c r="BZ31" s="167">
        <v>17500</v>
      </c>
      <c r="CA31" s="165" t="s">
        <v>94</v>
      </c>
      <c r="CB31" s="167">
        <v>17500</v>
      </c>
      <c r="CC31" s="165" t="s">
        <v>94</v>
      </c>
      <c r="CD31" s="167">
        <v>17500</v>
      </c>
      <c r="CE31" s="165" t="s">
        <v>94</v>
      </c>
      <c r="CF31" s="167">
        <v>17500</v>
      </c>
      <c r="CG31" s="165" t="s">
        <v>94</v>
      </c>
      <c r="CH31" s="167">
        <v>17500</v>
      </c>
      <c r="CI31" s="165" t="s">
        <v>94</v>
      </c>
      <c r="CJ31" s="167">
        <v>17500</v>
      </c>
      <c r="CK31" s="165"/>
    </row>
    <row r="32" spans="1:89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60"/>
      <c r="AD32" s="163"/>
      <c r="AE32" s="165"/>
      <c r="AF32" s="167"/>
      <c r="AG32" s="165"/>
      <c r="AH32" s="167"/>
      <c r="AI32" s="165"/>
      <c r="AJ32" s="167"/>
      <c r="AK32" s="165"/>
      <c r="AL32" s="167">
        <v>17000</v>
      </c>
      <c r="AM32" s="165">
        <v>17000</v>
      </c>
      <c r="AN32" s="163">
        <v>17000</v>
      </c>
      <c r="AO32" s="86"/>
      <c r="AP32" s="165"/>
      <c r="AQ32" s="163">
        <v>16500</v>
      </c>
      <c r="AR32" s="86"/>
      <c r="AS32" s="165"/>
      <c r="AT32" s="163">
        <v>16500</v>
      </c>
      <c r="AU32" s="86"/>
      <c r="AV32" s="165"/>
      <c r="AW32" s="163"/>
      <c r="AX32" s="86"/>
      <c r="AY32" s="165"/>
      <c r="AZ32" s="163"/>
      <c r="BA32" s="165"/>
      <c r="BB32" s="167"/>
      <c r="BC32" s="165"/>
      <c r="BD32" s="167"/>
      <c r="BE32" s="165"/>
      <c r="BF32" s="167"/>
      <c r="BG32" s="165"/>
      <c r="BH32" s="167"/>
      <c r="BI32" s="165"/>
      <c r="BJ32" s="167"/>
      <c r="BK32" s="165"/>
      <c r="BL32" s="167">
        <v>17500</v>
      </c>
      <c r="BM32" s="165"/>
      <c r="BN32" s="167">
        <v>17500</v>
      </c>
      <c r="BO32" s="165">
        <v>17500</v>
      </c>
      <c r="BP32" s="167">
        <v>17500</v>
      </c>
      <c r="BQ32" s="165"/>
      <c r="BR32" s="167">
        <v>17500</v>
      </c>
      <c r="BS32" s="165">
        <v>17500</v>
      </c>
      <c r="BT32" s="167">
        <v>17500</v>
      </c>
      <c r="BU32" s="165"/>
      <c r="BV32" s="167">
        <v>17500</v>
      </c>
      <c r="BW32" s="165"/>
      <c r="BX32" s="167">
        <v>17500</v>
      </c>
      <c r="BY32" s="165" t="s">
        <v>94</v>
      </c>
      <c r="BZ32" s="167">
        <v>17500</v>
      </c>
      <c r="CA32" s="165" t="s">
        <v>94</v>
      </c>
      <c r="CB32" s="167">
        <v>17500</v>
      </c>
      <c r="CC32" s="165" t="s">
        <v>94</v>
      </c>
      <c r="CD32" s="167">
        <v>17500</v>
      </c>
      <c r="CE32" s="165" t="s">
        <v>94</v>
      </c>
      <c r="CF32" s="283">
        <v>20000</v>
      </c>
      <c r="CG32" s="165">
        <v>20000</v>
      </c>
      <c r="CH32" s="163">
        <v>20000</v>
      </c>
      <c r="CI32" s="165">
        <v>20000</v>
      </c>
      <c r="CJ32" s="163">
        <v>20000</v>
      </c>
      <c r="CK32" s="165"/>
    </row>
    <row r="33" spans="1:89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60"/>
      <c r="AD33" s="163"/>
      <c r="AE33" s="165"/>
      <c r="AF33" s="167"/>
      <c r="AG33" s="165"/>
      <c r="AH33" s="167"/>
      <c r="AI33" s="165"/>
      <c r="AJ33" s="167"/>
      <c r="AK33" s="165"/>
      <c r="AL33" s="167"/>
      <c r="AM33" s="165"/>
      <c r="AN33" s="163"/>
      <c r="AO33" s="86"/>
      <c r="AP33" s="165"/>
      <c r="AQ33" s="163">
        <v>16500</v>
      </c>
      <c r="AR33" s="86"/>
      <c r="AS33" s="165"/>
      <c r="AT33" s="163">
        <v>16500</v>
      </c>
      <c r="AU33" s="86"/>
      <c r="AV33" s="165"/>
      <c r="AW33" s="163"/>
      <c r="AX33" s="86"/>
      <c r="AY33" s="165"/>
      <c r="AZ33" s="163"/>
      <c r="BA33" s="165"/>
      <c r="BB33" s="167"/>
      <c r="BC33" s="165"/>
      <c r="BD33" s="167"/>
      <c r="BE33" s="165"/>
      <c r="BF33" s="167"/>
      <c r="BG33" s="165"/>
      <c r="BH33" s="167"/>
      <c r="BI33" s="165"/>
      <c r="BJ33" s="167"/>
      <c r="BK33" s="165"/>
      <c r="BL33" s="167">
        <v>17500</v>
      </c>
      <c r="BM33" s="165"/>
      <c r="BN33" s="167">
        <v>17500</v>
      </c>
      <c r="BO33" s="165"/>
      <c r="BP33" s="167">
        <v>17500</v>
      </c>
      <c r="BQ33" s="165"/>
      <c r="BR33" s="167">
        <v>17500</v>
      </c>
      <c r="BS33" s="165" t="s">
        <v>319</v>
      </c>
      <c r="BT33" s="167">
        <v>17500</v>
      </c>
      <c r="BU33" s="165"/>
      <c r="BV33" s="167">
        <v>17500</v>
      </c>
      <c r="BW33" s="165"/>
      <c r="BX33" s="167">
        <v>17500</v>
      </c>
      <c r="BY33" s="165" t="s">
        <v>94</v>
      </c>
      <c r="BZ33" s="167">
        <v>17500</v>
      </c>
      <c r="CA33" s="165" t="s">
        <v>94</v>
      </c>
      <c r="CB33" s="167">
        <v>17500</v>
      </c>
      <c r="CC33" s="165" t="s">
        <v>94</v>
      </c>
      <c r="CD33" s="167">
        <v>17500</v>
      </c>
      <c r="CE33" s="165" t="s">
        <v>94</v>
      </c>
      <c r="CF33" s="167">
        <v>17500</v>
      </c>
      <c r="CG33" s="165" t="s">
        <v>94</v>
      </c>
      <c r="CH33" s="167">
        <v>17500</v>
      </c>
      <c r="CI33" s="165" t="s">
        <v>94</v>
      </c>
      <c r="CJ33" s="167">
        <v>17500</v>
      </c>
      <c r="CK33" s="165"/>
    </row>
    <row r="34" spans="1:89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60"/>
      <c r="AD34" s="163"/>
      <c r="AE34" s="165"/>
      <c r="AF34" s="167"/>
      <c r="AG34" s="165"/>
      <c r="AH34" s="167"/>
      <c r="AI34" s="165"/>
      <c r="AJ34" s="167"/>
      <c r="AK34" s="165"/>
      <c r="AL34" s="167"/>
      <c r="AM34" s="165"/>
      <c r="AN34" s="163"/>
      <c r="AO34" s="86"/>
      <c r="AP34" s="165"/>
      <c r="AQ34" s="163">
        <v>16000</v>
      </c>
      <c r="AR34" s="86"/>
      <c r="AS34" s="165"/>
      <c r="AT34" s="163">
        <v>16000</v>
      </c>
      <c r="AU34" s="86"/>
      <c r="AV34" s="165"/>
      <c r="AW34" s="163"/>
      <c r="AX34" s="86"/>
      <c r="AY34" s="165"/>
      <c r="AZ34" s="163"/>
      <c r="BA34" s="165"/>
      <c r="BB34" s="167"/>
      <c r="BC34" s="165"/>
      <c r="BD34" s="167"/>
      <c r="BE34" s="165"/>
      <c r="BF34" s="167"/>
      <c r="BG34" s="165"/>
      <c r="BH34" s="167"/>
      <c r="BI34" s="165"/>
      <c r="BJ34" s="167"/>
      <c r="BK34" s="165"/>
      <c r="BL34" s="167"/>
      <c r="BM34" s="165"/>
      <c r="BN34" s="167"/>
      <c r="BO34" s="165"/>
      <c r="BP34" s="167"/>
      <c r="BQ34" s="165"/>
      <c r="BR34" s="167"/>
      <c r="BS34" s="210" t="s">
        <v>319</v>
      </c>
      <c r="BT34" s="167"/>
      <c r="BU34" s="165"/>
      <c r="BV34" s="167"/>
      <c r="BW34" s="165"/>
      <c r="BX34" s="167"/>
      <c r="BY34" s="165"/>
      <c r="BZ34" s="167"/>
      <c r="CA34" s="165"/>
      <c r="CB34" s="167"/>
      <c r="CC34" s="165"/>
      <c r="CD34" s="167"/>
      <c r="CE34" s="165"/>
      <c r="CF34" s="167"/>
      <c r="CG34" s="165" t="s">
        <v>94</v>
      </c>
      <c r="CH34" s="167"/>
      <c r="CI34" s="165"/>
      <c r="CJ34" s="167"/>
      <c r="CK34" s="165"/>
    </row>
    <row r="35" spans="1:89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60"/>
      <c r="AD35" s="163"/>
      <c r="AE35" s="165"/>
      <c r="AF35" s="167"/>
      <c r="AG35" s="165"/>
      <c r="AH35" s="167"/>
      <c r="AI35" s="165"/>
      <c r="AJ35" s="167">
        <v>16000</v>
      </c>
      <c r="AK35" s="165">
        <v>15503.226658381234</v>
      </c>
      <c r="AL35" s="167">
        <v>16000</v>
      </c>
      <c r="AM35" s="165">
        <v>15500</v>
      </c>
      <c r="AN35" s="163">
        <v>16000</v>
      </c>
      <c r="AO35" s="86"/>
      <c r="AP35" s="165"/>
      <c r="AQ35" s="163">
        <v>15000</v>
      </c>
      <c r="AR35" s="86">
        <v>14500</v>
      </c>
      <c r="AS35" s="165"/>
      <c r="AT35" s="163">
        <v>15000</v>
      </c>
      <c r="AU35" s="86"/>
      <c r="AV35" s="165">
        <v>14507.964688572831</v>
      </c>
      <c r="AW35" s="163"/>
      <c r="AX35" s="86"/>
      <c r="AY35" s="165"/>
      <c r="AZ35" s="163"/>
      <c r="BA35" s="165"/>
      <c r="BB35" s="167"/>
      <c r="BC35" s="165"/>
      <c r="BD35" s="167"/>
      <c r="BE35" s="165"/>
      <c r="BF35" s="167"/>
      <c r="BG35" s="165"/>
      <c r="BH35" s="167"/>
      <c r="BI35" s="165"/>
      <c r="BJ35" s="167"/>
      <c r="BK35" s="165"/>
      <c r="BL35" s="167"/>
      <c r="BM35" s="165"/>
      <c r="BN35" s="167"/>
      <c r="BO35" s="165"/>
      <c r="BP35" s="167"/>
      <c r="BQ35" s="165"/>
      <c r="BR35" s="167"/>
      <c r="BS35" s="210" t="s">
        <v>319</v>
      </c>
      <c r="BT35" s="167"/>
      <c r="BU35" s="165"/>
      <c r="BV35" s="167"/>
      <c r="BW35" s="165"/>
      <c r="BX35" s="167"/>
      <c r="BY35" s="165"/>
      <c r="BZ35" s="167"/>
      <c r="CA35" s="165"/>
      <c r="CB35" s="167"/>
      <c r="CC35" s="165"/>
      <c r="CD35" s="167"/>
      <c r="CE35" s="165"/>
      <c r="CF35" s="167"/>
      <c r="CG35" s="165" t="s">
        <v>94</v>
      </c>
      <c r="CH35" s="167"/>
      <c r="CI35" s="165"/>
      <c r="CJ35" s="167"/>
      <c r="CK35" s="165"/>
    </row>
    <row r="36" spans="1:89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60"/>
      <c r="AD36" s="163"/>
      <c r="AE36" s="165"/>
      <c r="AF36" s="167"/>
      <c r="AG36" s="165"/>
      <c r="AH36" s="167"/>
      <c r="AI36" s="165"/>
      <c r="AJ36" s="167"/>
      <c r="AK36" s="165"/>
      <c r="AL36" s="167"/>
      <c r="AM36" s="165"/>
      <c r="AN36" s="163"/>
      <c r="AO36" s="86"/>
      <c r="AP36" s="165"/>
      <c r="AQ36" s="163">
        <v>14500</v>
      </c>
      <c r="AR36" s="86"/>
      <c r="AS36" s="165"/>
      <c r="AT36" s="163">
        <v>14500</v>
      </c>
      <c r="AU36" s="86"/>
      <c r="AV36" s="165"/>
      <c r="AW36" s="163"/>
      <c r="AX36" s="86"/>
      <c r="AY36" s="165"/>
      <c r="AZ36" s="163"/>
      <c r="BA36" s="165"/>
      <c r="BB36" s="167"/>
      <c r="BC36" s="165"/>
      <c r="BD36" s="167"/>
      <c r="BE36" s="165"/>
      <c r="BF36" s="167"/>
      <c r="BG36" s="165"/>
      <c r="BH36" s="167"/>
      <c r="BI36" s="165"/>
      <c r="BJ36" s="167"/>
      <c r="BK36" s="165"/>
      <c r="BL36" s="167"/>
      <c r="BM36" s="165"/>
      <c r="BN36" s="167"/>
      <c r="BO36" s="165"/>
      <c r="BP36" s="167"/>
      <c r="BQ36" s="165"/>
      <c r="BR36" s="167"/>
      <c r="BS36" s="210" t="s">
        <v>319</v>
      </c>
      <c r="BT36" s="167"/>
      <c r="BU36" s="165"/>
      <c r="BV36" s="167"/>
      <c r="BW36" s="165"/>
      <c r="BX36" s="167"/>
      <c r="BY36" s="165"/>
      <c r="BZ36" s="167"/>
      <c r="CA36" s="165"/>
      <c r="CB36" s="167"/>
      <c r="CC36" s="165"/>
      <c r="CD36" s="167"/>
      <c r="CE36" s="165"/>
      <c r="CF36" s="167"/>
      <c r="CG36" s="165" t="s">
        <v>94</v>
      </c>
      <c r="CH36" s="167"/>
      <c r="CI36" s="165"/>
      <c r="CJ36" s="167"/>
      <c r="CK36" s="165"/>
    </row>
    <row r="37" spans="1:89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60"/>
      <c r="AD37" s="163"/>
      <c r="AE37" s="165"/>
      <c r="AF37" s="167"/>
      <c r="AG37" s="165"/>
      <c r="AH37" s="167"/>
      <c r="AI37" s="165"/>
      <c r="AJ37" s="167"/>
      <c r="AK37" s="165"/>
      <c r="AL37" s="167"/>
      <c r="AM37" s="165"/>
      <c r="AN37" s="163"/>
      <c r="AO37" s="86"/>
      <c r="AP37" s="165"/>
      <c r="AQ37" s="163">
        <v>14500</v>
      </c>
      <c r="AR37" s="86"/>
      <c r="AS37" s="165"/>
      <c r="AT37" s="163">
        <v>14500</v>
      </c>
      <c r="AU37" s="86"/>
      <c r="AV37" s="165"/>
      <c r="AW37" s="163"/>
      <c r="AX37" s="86"/>
      <c r="AY37" s="165"/>
      <c r="AZ37" s="163"/>
      <c r="BA37" s="165"/>
      <c r="BB37" s="167"/>
      <c r="BC37" s="165"/>
      <c r="BD37" s="167"/>
      <c r="BE37" s="165"/>
      <c r="BF37" s="167"/>
      <c r="BG37" s="165"/>
      <c r="BH37" s="167"/>
      <c r="BI37" s="165"/>
      <c r="BJ37" s="167"/>
      <c r="BK37" s="165"/>
      <c r="BL37" s="167"/>
      <c r="BM37" s="165"/>
      <c r="BN37" s="167"/>
      <c r="BO37" s="165"/>
      <c r="BP37" s="167"/>
      <c r="BQ37" s="165"/>
      <c r="BR37" s="167"/>
      <c r="BS37" s="210" t="s">
        <v>319</v>
      </c>
      <c r="BT37" s="167"/>
      <c r="BU37" s="165"/>
      <c r="BV37" s="167"/>
      <c r="BW37" s="165"/>
      <c r="BX37" s="167"/>
      <c r="BY37" s="165"/>
      <c r="BZ37" s="167"/>
      <c r="CA37" s="165"/>
      <c r="CB37" s="167"/>
      <c r="CC37" s="165"/>
      <c r="CD37" s="167"/>
      <c r="CE37" s="165"/>
      <c r="CF37" s="167"/>
      <c r="CG37" s="165" t="s">
        <v>94</v>
      </c>
      <c r="CH37" s="167"/>
      <c r="CI37" s="165"/>
      <c r="CJ37" s="167"/>
      <c r="CK37" s="165"/>
    </row>
    <row r="38" spans="1:89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60"/>
      <c r="AD38" s="167"/>
      <c r="AE38" s="165"/>
      <c r="AF38" s="167"/>
      <c r="AG38" s="165"/>
      <c r="AH38" s="167"/>
      <c r="AI38" s="165"/>
      <c r="AJ38" s="167"/>
      <c r="AK38" s="165"/>
      <c r="AL38" s="167"/>
      <c r="AM38" s="165"/>
      <c r="AN38" s="167"/>
      <c r="AO38" s="103"/>
      <c r="AP38" s="165"/>
      <c r="AQ38" s="167">
        <v>14000</v>
      </c>
      <c r="AR38" s="103"/>
      <c r="AS38" s="165"/>
      <c r="AT38" s="167">
        <v>14000</v>
      </c>
      <c r="AU38" s="103"/>
      <c r="AV38" s="165"/>
      <c r="AW38" s="167"/>
      <c r="AX38" s="103"/>
      <c r="AY38" s="165"/>
      <c r="AZ38" s="167"/>
      <c r="BA38" s="165"/>
      <c r="BB38" s="167"/>
      <c r="BC38" s="165"/>
      <c r="BD38" s="167"/>
      <c r="BE38" s="165"/>
      <c r="BF38" s="167"/>
      <c r="BG38" s="165"/>
      <c r="BH38" s="167"/>
      <c r="BI38" s="165"/>
      <c r="BJ38" s="167"/>
      <c r="BK38" s="165"/>
      <c r="BL38" s="167"/>
      <c r="BM38" s="165"/>
      <c r="BN38" s="167"/>
      <c r="BO38" s="165"/>
      <c r="BP38" s="167"/>
      <c r="BQ38" s="165"/>
      <c r="BR38" s="167"/>
      <c r="BS38" s="210" t="s">
        <v>319</v>
      </c>
      <c r="BT38" s="167"/>
      <c r="BU38" s="165"/>
      <c r="BV38" s="167"/>
      <c r="BW38" s="165"/>
      <c r="BX38" s="167"/>
      <c r="BY38" s="165"/>
      <c r="BZ38" s="167"/>
      <c r="CA38" s="165"/>
      <c r="CB38" s="167"/>
      <c r="CC38" s="165"/>
      <c r="CD38" s="167"/>
      <c r="CE38" s="165"/>
      <c r="CF38" s="167"/>
      <c r="CG38" s="165" t="s">
        <v>94</v>
      </c>
      <c r="CH38" s="167"/>
      <c r="CI38" s="165"/>
      <c r="CJ38" s="167"/>
      <c r="CK38" s="165"/>
    </row>
    <row r="39" spans="1:89" x14ac:dyDescent="0.35">
      <c r="A39" s="82">
        <v>4</v>
      </c>
      <c r="B39" s="87" t="s">
        <v>475</v>
      </c>
      <c r="C39" s="89"/>
      <c r="D39" s="88" t="s">
        <v>411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60"/>
      <c r="AD39" s="278"/>
      <c r="AE39" s="279"/>
      <c r="AF39" s="278"/>
      <c r="AG39" s="279"/>
      <c r="AH39" s="278"/>
      <c r="AI39" s="279"/>
      <c r="AJ39" s="278"/>
      <c r="AK39" s="279"/>
      <c r="AL39" s="278"/>
      <c r="AM39" s="279"/>
      <c r="AN39" s="278"/>
      <c r="AO39" s="280"/>
      <c r="AP39" s="279"/>
      <c r="AQ39" s="278"/>
      <c r="AR39" s="280"/>
      <c r="AS39" s="279"/>
      <c r="AT39" s="278"/>
      <c r="AU39" s="280"/>
      <c r="AV39" s="279"/>
      <c r="AW39" s="278"/>
      <c r="AX39" s="280"/>
      <c r="AY39" s="279"/>
      <c r="AZ39" s="278"/>
      <c r="BA39" s="279"/>
      <c r="BB39" s="278"/>
      <c r="BC39" s="279"/>
      <c r="BD39" s="278"/>
      <c r="BE39" s="279"/>
      <c r="BF39" s="278"/>
      <c r="BG39" s="279"/>
      <c r="BH39" s="278"/>
      <c r="BI39" s="279"/>
      <c r="BJ39" s="278"/>
      <c r="BK39" s="279"/>
      <c r="BL39" s="278"/>
      <c r="BM39" s="279"/>
      <c r="BN39" s="278"/>
      <c r="BO39" s="279"/>
      <c r="BP39" s="278"/>
      <c r="BQ39" s="281"/>
      <c r="BR39" s="278"/>
      <c r="BS39" s="282"/>
      <c r="BT39" s="278"/>
      <c r="BU39" s="279"/>
      <c r="BV39" s="278"/>
      <c r="BW39" s="279"/>
      <c r="BX39" s="278"/>
      <c r="BY39" s="279"/>
      <c r="BZ39" s="278"/>
      <c r="CA39" s="279"/>
      <c r="CB39" s="278"/>
      <c r="CC39" s="279"/>
      <c r="CD39" s="278">
        <v>19000</v>
      </c>
      <c r="CE39" s="279">
        <v>19000</v>
      </c>
      <c r="CF39" s="278">
        <v>19000</v>
      </c>
      <c r="CG39" s="165" t="s">
        <v>94</v>
      </c>
      <c r="CH39" s="278">
        <v>19000</v>
      </c>
      <c r="CI39" s="279">
        <v>19000</v>
      </c>
      <c r="CJ39" s="278">
        <v>19000</v>
      </c>
      <c r="CK39" s="279"/>
    </row>
    <row r="40" spans="1:89" ht="16" thickBot="1" x14ac:dyDescent="0.4">
      <c r="A40" s="82">
        <v>5</v>
      </c>
      <c r="B40" s="87">
        <v>150000072</v>
      </c>
      <c r="C40" s="89"/>
      <c r="D40" s="88" t="s">
        <v>258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60"/>
      <c r="AD40" s="168"/>
      <c r="AE40" s="166"/>
      <c r="AF40" s="168"/>
      <c r="AG40" s="166"/>
      <c r="AH40" s="168"/>
      <c r="AI40" s="166"/>
      <c r="AJ40" s="168"/>
      <c r="AK40" s="166"/>
      <c r="AL40" s="168"/>
      <c r="AM40" s="166"/>
      <c r="AN40" s="168"/>
      <c r="AO40" s="169"/>
      <c r="AP40" s="166"/>
      <c r="AQ40" s="168"/>
      <c r="AR40" s="169"/>
      <c r="AS40" s="166"/>
      <c r="AT40" s="168"/>
      <c r="AU40" s="169"/>
      <c r="AV40" s="166"/>
      <c r="AW40" s="168"/>
      <c r="AX40" s="169"/>
      <c r="AY40" s="166"/>
      <c r="AZ40" s="168"/>
      <c r="BA40" s="166"/>
      <c r="BB40" s="168">
        <v>13000</v>
      </c>
      <c r="BC40" s="166">
        <v>13000</v>
      </c>
      <c r="BD40" s="168">
        <v>13000</v>
      </c>
      <c r="BE40" s="166">
        <v>13000</v>
      </c>
      <c r="BF40" s="168">
        <v>13000</v>
      </c>
      <c r="BG40" s="166"/>
      <c r="BH40" s="168">
        <v>13000</v>
      </c>
      <c r="BI40" s="166"/>
      <c r="BJ40" s="168">
        <v>13000</v>
      </c>
      <c r="BK40" s="166">
        <v>13000</v>
      </c>
      <c r="BL40" s="168">
        <v>13000</v>
      </c>
      <c r="BM40" s="166">
        <v>13000</v>
      </c>
      <c r="BN40" s="168">
        <v>13000</v>
      </c>
      <c r="BO40" s="166">
        <v>13000</v>
      </c>
      <c r="BP40" s="168">
        <v>13000</v>
      </c>
      <c r="BQ40" s="168">
        <v>13000</v>
      </c>
      <c r="BR40" s="168">
        <v>13000</v>
      </c>
      <c r="BS40" s="168">
        <v>13000</v>
      </c>
      <c r="BT40" s="168">
        <v>13000</v>
      </c>
      <c r="BU40" s="166">
        <v>13000</v>
      </c>
      <c r="BV40" s="168">
        <f>13000+1000</f>
        <v>14000</v>
      </c>
      <c r="BW40" s="166">
        <v>14000</v>
      </c>
      <c r="BX40" s="168">
        <f>13000+700</f>
        <v>13700</v>
      </c>
      <c r="BY40" s="166">
        <v>13700</v>
      </c>
      <c r="BZ40" s="168">
        <f>13000+1000</f>
        <v>14000</v>
      </c>
      <c r="CA40" s="166">
        <v>14000</v>
      </c>
      <c r="CB40" s="168">
        <f>13000+1000</f>
        <v>14000</v>
      </c>
      <c r="CC40" s="166">
        <v>13813.270400998596</v>
      </c>
      <c r="CD40" s="168">
        <f>13300+1000</f>
        <v>14300</v>
      </c>
      <c r="CE40" s="166">
        <v>14300</v>
      </c>
      <c r="CF40" s="168">
        <v>1500</v>
      </c>
      <c r="CG40" s="166">
        <v>1500</v>
      </c>
      <c r="CH40" s="168">
        <v>10000</v>
      </c>
      <c r="CI40" s="166">
        <v>7557.9272920461444</v>
      </c>
      <c r="CJ40" s="168">
        <v>10000</v>
      </c>
      <c r="CK40" s="166"/>
    </row>
  </sheetData>
  <mergeCells count="40">
    <mergeCell ref="BF3:BG3"/>
    <mergeCell ref="AJ3:AK3"/>
    <mergeCell ref="AL3:AM3"/>
    <mergeCell ref="AQ3:AS3"/>
    <mergeCell ref="BD3:BE3"/>
    <mergeCell ref="BB3:BC3"/>
    <mergeCell ref="AZ3:BA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BJ3:BK3"/>
    <mergeCell ref="BX3:BY3"/>
    <mergeCell ref="BV3:BW3"/>
    <mergeCell ref="AW3:AY3"/>
    <mergeCell ref="G3:H3"/>
    <mergeCell ref="K3:L3"/>
    <mergeCell ref="AT3:AV3"/>
    <mergeCell ref="AN3:AP3"/>
    <mergeCell ref="AF3:AG3"/>
    <mergeCell ref="AH3:AI3"/>
    <mergeCell ref="BT3:BU3"/>
    <mergeCell ref="BN3:BO3"/>
    <mergeCell ref="BL3:BM3"/>
    <mergeCell ref="BR3:BS3"/>
    <mergeCell ref="BP3:BQ3"/>
    <mergeCell ref="BH3:BI3"/>
    <mergeCell ref="CJ3:CK3"/>
    <mergeCell ref="CF3:CG3"/>
    <mergeCell ref="CD3:CE3"/>
    <mergeCell ref="CB3:CC3"/>
    <mergeCell ref="BZ3:CA3"/>
    <mergeCell ref="CH3:CI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dimension ref="A1:CG22"/>
  <sheetViews>
    <sheetView showGridLines="0" topLeftCell="A2" zoomScaleNormal="100" workbookViewId="0">
      <pane xSplit="4" ySplit="3" topLeftCell="BY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16384" width="7.54296875" style="6"/>
  </cols>
  <sheetData>
    <row r="1" spans="1:85" x14ac:dyDescent="0.35">
      <c r="B1" s="98" t="s">
        <v>131</v>
      </c>
    </row>
    <row r="2" spans="1:85" ht="15.65" customHeight="1" x14ac:dyDescent="0.35">
      <c r="B2" s="288" t="s">
        <v>285</v>
      </c>
      <c r="C2" s="288"/>
      <c r="D2" s="288"/>
    </row>
    <row r="3" spans="1:85" s="98" customFormat="1" ht="15" customHeight="1" x14ac:dyDescent="0.35">
      <c r="A3" s="99"/>
      <c r="B3" s="181"/>
      <c r="C3" s="289"/>
      <c r="D3" s="181" t="s">
        <v>476</v>
      </c>
      <c r="E3" s="406">
        <v>1</v>
      </c>
      <c r="F3" s="406"/>
      <c r="G3" s="406">
        <f>E3+1</f>
        <v>2</v>
      </c>
      <c r="H3" s="406"/>
      <c r="I3" s="406">
        <f>G3+1</f>
        <v>3</v>
      </c>
      <c r="J3" s="406"/>
      <c r="K3" s="406">
        <f>I3+1</f>
        <v>4</v>
      </c>
      <c r="L3" s="406"/>
      <c r="M3" s="406">
        <f>K3+1</f>
        <v>5</v>
      </c>
      <c r="N3" s="406"/>
      <c r="O3" s="406">
        <f>M3+1</f>
        <v>6</v>
      </c>
      <c r="P3" s="406"/>
      <c r="Q3" s="406">
        <f>O3+1</f>
        <v>7</v>
      </c>
      <c r="R3" s="406"/>
      <c r="S3" s="406">
        <f>Q3+1</f>
        <v>8</v>
      </c>
      <c r="T3" s="406"/>
      <c r="U3" s="406">
        <f>S3+1</f>
        <v>9</v>
      </c>
      <c r="V3" s="406"/>
      <c r="W3" s="406">
        <f>U3+1</f>
        <v>10</v>
      </c>
      <c r="X3" s="406"/>
      <c r="Y3" s="406">
        <f>W3+1</f>
        <v>11</v>
      </c>
      <c r="Z3" s="406"/>
      <c r="AA3" s="406">
        <f>Y3+1</f>
        <v>12</v>
      </c>
      <c r="AB3" s="406"/>
      <c r="AC3" s="406"/>
      <c r="AD3" s="406" t="s">
        <v>132</v>
      </c>
      <c r="AE3" s="406"/>
      <c r="AF3" s="406" t="s">
        <v>133</v>
      </c>
      <c r="AG3" s="406"/>
      <c r="AH3" s="406" t="s">
        <v>134</v>
      </c>
      <c r="AI3" s="406"/>
      <c r="AJ3" s="406" t="s">
        <v>135</v>
      </c>
      <c r="AK3" s="406"/>
      <c r="AL3" s="406" t="s">
        <v>136</v>
      </c>
      <c r="AM3" s="406"/>
      <c r="AN3" s="406" t="s">
        <v>137</v>
      </c>
      <c r="AO3" s="406"/>
      <c r="AP3" s="406" t="s">
        <v>181</v>
      </c>
      <c r="AQ3" s="406"/>
      <c r="AR3" s="406" t="s">
        <v>214</v>
      </c>
      <c r="AS3" s="406"/>
      <c r="AT3" s="406" t="s">
        <v>237</v>
      </c>
      <c r="AU3" s="406"/>
      <c r="AV3" s="406" t="s">
        <v>239</v>
      </c>
      <c r="AW3" s="406"/>
      <c r="AX3" s="406" t="s">
        <v>250</v>
      </c>
      <c r="AY3" s="406"/>
      <c r="AZ3" s="406" t="s">
        <v>259</v>
      </c>
      <c r="BA3" s="406"/>
      <c r="BB3" s="406" t="s">
        <v>262</v>
      </c>
      <c r="BC3" s="406"/>
      <c r="BD3" s="406" t="s">
        <v>267</v>
      </c>
      <c r="BE3" s="406"/>
      <c r="BF3" s="406" t="s">
        <v>270</v>
      </c>
      <c r="BG3" s="406"/>
      <c r="BH3" s="406" t="s">
        <v>286</v>
      </c>
      <c r="BI3" s="406"/>
      <c r="BJ3" s="406" t="s">
        <v>306</v>
      </c>
      <c r="BK3" s="406"/>
      <c r="BL3" s="406" t="s">
        <v>308</v>
      </c>
      <c r="BM3" s="406"/>
      <c r="BN3" s="406" t="s">
        <v>312</v>
      </c>
      <c r="BO3" s="406"/>
      <c r="BP3" s="406" t="s">
        <v>316</v>
      </c>
      <c r="BQ3" s="406"/>
      <c r="BR3" s="406" t="s">
        <v>380</v>
      </c>
      <c r="BS3" s="406"/>
      <c r="BT3" s="406" t="s">
        <v>384</v>
      </c>
      <c r="BU3" s="406"/>
      <c r="BV3" s="406" t="s">
        <v>386</v>
      </c>
      <c r="BW3" s="406"/>
      <c r="BX3" s="406" t="s">
        <v>404</v>
      </c>
      <c r="BY3" s="406"/>
      <c r="BZ3" s="406" t="s">
        <v>417</v>
      </c>
      <c r="CA3" s="406"/>
      <c r="CB3" s="406" t="s">
        <v>445</v>
      </c>
      <c r="CC3" s="406"/>
      <c r="CD3" s="406" t="s">
        <v>482</v>
      </c>
      <c r="CE3" s="406"/>
      <c r="CF3" s="406" t="s">
        <v>484</v>
      </c>
      <c r="CG3" s="406"/>
    </row>
    <row r="4" spans="1:85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</row>
    <row r="5" spans="1:85" x14ac:dyDescent="0.35">
      <c r="A5" s="82">
        <v>1</v>
      </c>
      <c r="B5" s="87" t="s">
        <v>121</v>
      </c>
      <c r="C5" s="89"/>
      <c r="D5" s="88" t="s">
        <v>240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</row>
    <row r="6" spans="1:85" x14ac:dyDescent="0.35">
      <c r="A6" s="82">
        <f>+A5+1</f>
        <v>2</v>
      </c>
      <c r="B6" s="87" t="s">
        <v>123</v>
      </c>
      <c r="C6" s="89"/>
      <c r="D6" s="88" t="s">
        <v>241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</row>
    <row r="7" spans="1:85" x14ac:dyDescent="0.35">
      <c r="A7" s="82">
        <f t="shared" ref="A7:A22" si="0">+A6+1</f>
        <v>3</v>
      </c>
      <c r="B7" s="87" t="s">
        <v>125</v>
      </c>
      <c r="C7" s="89"/>
      <c r="D7" s="88" t="s">
        <v>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</row>
    <row r="8" spans="1:85" x14ac:dyDescent="0.35">
      <c r="A8" s="82">
        <f t="shared" si="0"/>
        <v>4</v>
      </c>
      <c r="B8" s="87" t="s">
        <v>127</v>
      </c>
      <c r="C8" s="89"/>
      <c r="D8" s="88" t="s">
        <v>243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</row>
    <row r="9" spans="1:85" x14ac:dyDescent="0.35">
      <c r="A9" s="82">
        <f t="shared" si="0"/>
        <v>5</v>
      </c>
      <c r="B9" s="87" t="s">
        <v>129</v>
      </c>
      <c r="C9" s="89"/>
      <c r="D9" s="88" t="s">
        <v>244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</row>
    <row r="10" spans="1:85" x14ac:dyDescent="0.35">
      <c r="A10" s="82">
        <f t="shared" si="0"/>
        <v>6</v>
      </c>
      <c r="B10" s="87" t="s">
        <v>145</v>
      </c>
      <c r="C10" s="89"/>
      <c r="D10" s="88" t="s">
        <v>245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</row>
    <row r="11" spans="1:85" x14ac:dyDescent="0.35">
      <c r="A11" s="82">
        <f t="shared" si="0"/>
        <v>7</v>
      </c>
      <c r="B11" s="87">
        <v>150000065</v>
      </c>
      <c r="C11" s="89"/>
      <c r="D11" s="88" t="s">
        <v>246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</row>
    <row r="12" spans="1:85" x14ac:dyDescent="0.35">
      <c r="A12" s="82">
        <f t="shared" si="0"/>
        <v>8</v>
      </c>
      <c r="B12" s="87" t="s">
        <v>147</v>
      </c>
      <c r="C12" s="89"/>
      <c r="D12" s="88" t="s">
        <v>247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</row>
    <row r="13" spans="1:85" x14ac:dyDescent="0.35">
      <c r="A13" s="82">
        <f t="shared" si="0"/>
        <v>9</v>
      </c>
      <c r="B13" s="87">
        <v>150000112</v>
      </c>
      <c r="C13" s="89"/>
      <c r="D13" s="88" t="s">
        <v>248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</row>
    <row r="14" spans="1:85" x14ac:dyDescent="0.35">
      <c r="A14" s="82">
        <f t="shared" si="0"/>
        <v>10</v>
      </c>
      <c r="B14" s="87" t="s">
        <v>402</v>
      </c>
      <c r="C14" s="89"/>
      <c r="D14" s="88" t="s">
        <v>408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>
        <v>18500</v>
      </c>
      <c r="BW14" s="103">
        <v>18200</v>
      </c>
      <c r="BX14" s="103">
        <v>18500</v>
      </c>
      <c r="BY14" s="103">
        <v>18200</v>
      </c>
      <c r="BZ14" s="103">
        <v>18500</v>
      </c>
      <c r="CA14" s="103" t="s">
        <v>94</v>
      </c>
      <c r="CB14" s="103">
        <v>19000</v>
      </c>
      <c r="CC14" s="103">
        <v>18500</v>
      </c>
      <c r="CD14" s="103">
        <v>19000</v>
      </c>
      <c r="CE14" s="103">
        <v>19000</v>
      </c>
      <c r="CF14" s="103">
        <v>19000</v>
      </c>
      <c r="CG14" s="103"/>
    </row>
    <row r="15" spans="1:85" x14ac:dyDescent="0.35">
      <c r="A15" s="82">
        <f t="shared" si="0"/>
        <v>11</v>
      </c>
      <c r="B15" s="87">
        <v>150000076</v>
      </c>
      <c r="C15" s="89"/>
      <c r="D15" s="88" t="s">
        <v>257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>
        <v>17500</v>
      </c>
      <c r="AW15" s="103">
        <v>17500</v>
      </c>
      <c r="AX15" s="103">
        <v>17500</v>
      </c>
      <c r="AY15" s="103">
        <v>17300</v>
      </c>
      <c r="AZ15" s="103">
        <v>17500</v>
      </c>
      <c r="BA15" s="103"/>
      <c r="BB15" s="103">
        <v>17500</v>
      </c>
      <c r="BC15" s="103"/>
      <c r="BD15" s="103">
        <v>17500</v>
      </c>
      <c r="BE15" s="103"/>
      <c r="BF15" s="103"/>
      <c r="BG15" s="103"/>
      <c r="BH15" s="103">
        <v>19500</v>
      </c>
      <c r="BI15" s="103">
        <v>18500</v>
      </c>
      <c r="BJ15" s="103">
        <v>19500</v>
      </c>
      <c r="BK15" s="103"/>
      <c r="BL15" s="103">
        <v>19500</v>
      </c>
      <c r="BM15" s="103">
        <v>17562.433237757912</v>
      </c>
      <c r="BN15" s="103">
        <v>19000</v>
      </c>
      <c r="BO15" s="103"/>
      <c r="BP15" s="103">
        <v>19000</v>
      </c>
      <c r="BQ15" s="103">
        <v>17644.674113512196</v>
      </c>
      <c r="BR15" s="103">
        <v>19000</v>
      </c>
      <c r="BS15" s="103"/>
      <c r="BT15" s="103">
        <v>19000</v>
      </c>
      <c r="BU15" s="103">
        <v>17000</v>
      </c>
      <c r="BV15" s="103">
        <v>19000</v>
      </c>
      <c r="BW15" s="103" t="s">
        <v>94</v>
      </c>
      <c r="BX15" s="103">
        <v>19000</v>
      </c>
      <c r="BY15" s="103" t="s">
        <v>94</v>
      </c>
      <c r="BZ15" s="103">
        <v>19000</v>
      </c>
      <c r="CA15" s="103" t="s">
        <v>94</v>
      </c>
      <c r="CB15" s="103">
        <v>19000</v>
      </c>
      <c r="CC15" s="103" t="s">
        <v>94</v>
      </c>
      <c r="CD15" s="103">
        <v>19000</v>
      </c>
      <c r="CE15" s="103" t="s">
        <v>94</v>
      </c>
      <c r="CF15" s="103">
        <v>19000</v>
      </c>
      <c r="CG15" s="103"/>
    </row>
    <row r="16" spans="1:85" x14ac:dyDescent="0.35">
      <c r="A16" s="82">
        <f t="shared" si="0"/>
        <v>12</v>
      </c>
      <c r="B16" s="87">
        <v>150000054</v>
      </c>
      <c r="C16" s="89"/>
      <c r="D16" s="88" t="s">
        <v>264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>
        <v>16000</v>
      </c>
      <c r="BC16" s="103">
        <v>15897.745655581868</v>
      </c>
      <c r="BD16" s="103">
        <v>16000</v>
      </c>
      <c r="BE16" s="103">
        <v>16016.856622928839</v>
      </c>
      <c r="BF16" s="103">
        <v>16000</v>
      </c>
      <c r="BG16" s="103">
        <v>15704.755410347101</v>
      </c>
      <c r="BH16" s="103">
        <v>16000</v>
      </c>
      <c r="BI16" s="103">
        <v>16017.42903757613</v>
      </c>
      <c r="BJ16" s="103">
        <v>16000</v>
      </c>
      <c r="BK16" s="103">
        <v>15986.126820908312</v>
      </c>
      <c r="BL16" s="103">
        <v>16000</v>
      </c>
      <c r="BM16" s="103">
        <v>15861.332470369322</v>
      </c>
      <c r="BN16" s="103">
        <v>16000</v>
      </c>
      <c r="BO16" s="103">
        <v>16100</v>
      </c>
      <c r="BP16" s="103">
        <v>16000</v>
      </c>
      <c r="BQ16" s="103">
        <v>15000</v>
      </c>
      <c r="BR16" s="103">
        <v>16000</v>
      </c>
      <c r="BS16" s="103"/>
      <c r="BT16" s="103">
        <v>16000</v>
      </c>
      <c r="BU16" s="103" t="s">
        <v>94</v>
      </c>
      <c r="BV16" s="103"/>
      <c r="BW16" s="103"/>
      <c r="BX16" s="103">
        <v>16000</v>
      </c>
      <c r="BY16" s="103" t="s">
        <v>94</v>
      </c>
      <c r="BZ16" s="103">
        <v>16000</v>
      </c>
      <c r="CA16" s="103" t="s">
        <v>94</v>
      </c>
      <c r="CB16" s="103"/>
      <c r="CC16" s="103"/>
      <c r="CD16" s="103"/>
      <c r="CE16" s="103"/>
      <c r="CF16" s="103"/>
      <c r="CG16" s="103"/>
    </row>
    <row r="17" spans="1:85" x14ac:dyDescent="0.35">
      <c r="A17" s="82">
        <f t="shared" si="0"/>
        <v>13</v>
      </c>
      <c r="B17" s="87">
        <v>150000056</v>
      </c>
      <c r="C17" s="89"/>
      <c r="D17" s="88" t="s">
        <v>268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>
        <v>15500</v>
      </c>
      <c r="BE17" s="103">
        <v>15005.320653499146</v>
      </c>
      <c r="BF17" s="103">
        <v>15500</v>
      </c>
      <c r="BG17" s="103">
        <v>15015.980773589685</v>
      </c>
      <c r="BH17" s="103">
        <v>15500</v>
      </c>
      <c r="BI17" s="103"/>
      <c r="BJ17" s="103">
        <v>15500</v>
      </c>
      <c r="BK17" s="103">
        <v>15368.869855877756</v>
      </c>
      <c r="BL17" s="103">
        <v>15500</v>
      </c>
      <c r="BM17" s="103">
        <v>15509.262248493806</v>
      </c>
      <c r="BN17" s="103">
        <v>15500</v>
      </c>
      <c r="BO17" s="103">
        <v>15500</v>
      </c>
      <c r="BP17" s="103">
        <v>15500</v>
      </c>
      <c r="BQ17" s="103"/>
      <c r="BR17" s="103">
        <v>15500</v>
      </c>
      <c r="BS17" s="103"/>
      <c r="BT17" s="103"/>
      <c r="BU17" s="103"/>
      <c r="BV17" s="103"/>
      <c r="BW17" s="103"/>
      <c r="BX17" s="103">
        <v>15500</v>
      </c>
      <c r="BY17" s="103" t="s">
        <v>94</v>
      </c>
      <c r="BZ17" s="103">
        <v>15500</v>
      </c>
      <c r="CA17" s="103" t="s">
        <v>94</v>
      </c>
      <c r="CB17" s="103"/>
      <c r="CC17" s="103"/>
      <c r="CD17" s="103"/>
      <c r="CE17" s="103"/>
      <c r="CF17" s="103"/>
      <c r="CG17" s="103"/>
    </row>
    <row r="18" spans="1:85" x14ac:dyDescent="0.35">
      <c r="A18" s="82">
        <f t="shared" si="0"/>
        <v>14</v>
      </c>
      <c r="B18" s="87">
        <v>150000110</v>
      </c>
      <c r="C18" s="89"/>
      <c r="D18" s="88" t="s">
        <v>265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>
        <v>15500</v>
      </c>
      <c r="BC18" s="103">
        <v>14737.093617967534</v>
      </c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x14ac:dyDescent="0.35">
      <c r="A19" s="82">
        <f t="shared" si="0"/>
        <v>15</v>
      </c>
      <c r="B19" s="87">
        <v>150000108</v>
      </c>
      <c r="C19" s="89"/>
      <c r="D19" s="88" t="s">
        <v>287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</row>
    <row r="20" spans="1:85" x14ac:dyDescent="0.35">
      <c r="A20" s="82">
        <f t="shared" si="0"/>
        <v>16</v>
      </c>
      <c r="B20" s="87">
        <v>150000107</v>
      </c>
      <c r="C20" s="89"/>
      <c r="D20" s="88" t="s">
        <v>288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>
        <v>16000</v>
      </c>
      <c r="BG20" s="103">
        <v>16400</v>
      </c>
      <c r="BH20" s="103">
        <v>15500</v>
      </c>
      <c r="BI20" s="103">
        <v>15221.842822263898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x14ac:dyDescent="0.35">
      <c r="A21" s="82">
        <f t="shared" si="0"/>
        <v>17</v>
      </c>
      <c r="B21" s="87">
        <v>150000111</v>
      </c>
      <c r="C21" s="89"/>
      <c r="D21" s="88" t="s">
        <v>289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15500</v>
      </c>
      <c r="BG21" s="103">
        <v>15189.063456040556</v>
      </c>
      <c r="BH21" s="103">
        <v>15500</v>
      </c>
      <c r="BI21" s="103">
        <v>15500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</row>
    <row r="22" spans="1:85" x14ac:dyDescent="0.35">
      <c r="A22" s="82">
        <f t="shared" si="0"/>
        <v>18</v>
      </c>
      <c r="B22" s="87">
        <v>150000063</v>
      </c>
      <c r="C22" s="89"/>
      <c r="D22" s="88" t="s">
        <v>377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>
        <v>20000</v>
      </c>
      <c r="BS22" s="103">
        <v>19500</v>
      </c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</row>
  </sheetData>
  <mergeCells count="40"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X3:AY3"/>
    <mergeCell ref="AF3:AG3"/>
    <mergeCell ref="M3:N3"/>
    <mergeCell ref="I3:J3"/>
    <mergeCell ref="AA3:AC3"/>
    <mergeCell ref="BJ3:BK3"/>
    <mergeCell ref="AP3:AQ3"/>
    <mergeCell ref="BL3:BM3"/>
    <mergeCell ref="AV3:AW3"/>
    <mergeCell ref="AT3:AU3"/>
    <mergeCell ref="AR3:AS3"/>
    <mergeCell ref="AH3:AI3"/>
    <mergeCell ref="K3:L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  <mergeCell ref="AD3:AE3"/>
    <mergeCell ref="BD3:BE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382"/>
    </row>
    <row r="14" spans="15:39" ht="14.5" customHeight="1" x14ac:dyDescent="0.35">
      <c r="O14" s="382"/>
      <c r="P14" s="11"/>
    </row>
    <row r="15" spans="15:39" ht="14.5" customHeight="1" x14ac:dyDescent="0.35">
      <c r="O15" s="382"/>
    </row>
    <row r="16" spans="15:39" ht="14.5" customHeight="1" x14ac:dyDescent="0.35">
      <c r="O16" s="382"/>
    </row>
    <row r="17" spans="2:28" ht="14.5" customHeight="1" x14ac:dyDescent="0.35">
      <c r="AB17" s="382"/>
    </row>
    <row r="18" spans="2:28" x14ac:dyDescent="0.35">
      <c r="AB18" s="382"/>
    </row>
    <row r="19" spans="2:28" ht="14.5" customHeight="1" x14ac:dyDescent="0.35">
      <c r="AB19" s="382"/>
    </row>
    <row r="21" spans="2:28" x14ac:dyDescent="0.35">
      <c r="AB21" s="382"/>
    </row>
    <row r="22" spans="2:28" ht="14.5" customHeight="1" x14ac:dyDescent="0.35">
      <c r="P22" s="10"/>
      <c r="AB22" s="382"/>
    </row>
    <row r="23" spans="2:28" ht="14.5" customHeight="1" x14ac:dyDescent="0.35">
      <c r="P23" s="10"/>
      <c r="AB23" s="382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</vt:i4>
      </vt:variant>
    </vt:vector>
  </HeadingPairs>
  <TitlesOfParts>
    <vt:vector size="33" baseType="lpstr">
      <vt:lpstr>Nguyên tắc trình bày</vt:lpstr>
      <vt:lpstr>01.Chai B1- Tháng</vt:lpstr>
      <vt:lpstr>Chart B1_Tuần</vt:lpstr>
      <vt:lpstr>02. Vảy PET- Tháng</vt:lpstr>
      <vt:lpstr>Chart Vảy PET_Tuần</vt:lpstr>
      <vt:lpstr>03. HDPE- Tháng</vt:lpstr>
      <vt:lpstr>Chart HDPE_Tuần</vt:lpstr>
      <vt:lpstr>04. PP- Tháng</vt:lpstr>
      <vt:lpstr>Chart PP- Tuần</vt:lpstr>
      <vt:lpstr>Chart mua PET</vt:lpstr>
      <vt:lpstr>B0. Vảy</vt:lpstr>
      <vt:lpstr>B0.B1</vt:lpstr>
      <vt:lpstr>B0. Tuyến xô</vt:lpstr>
      <vt:lpstr>Chart PET duyệt</vt:lpstr>
      <vt:lpstr>Chart HDPE duyệt</vt:lpstr>
      <vt:lpstr>Giá mua</vt:lpstr>
      <vt:lpstr>Giá mua-ngày</vt:lpstr>
      <vt:lpstr>Giá mua_Tuần</vt:lpstr>
      <vt:lpstr>Giá mua tháng-PET</vt:lpstr>
      <vt:lpstr>Giá mua tháng- HDPE</vt:lpstr>
      <vt:lpstr>Giá mua tháng- PP</vt:lpstr>
      <vt:lpstr>Giá nguyên liệu 2021</vt:lpstr>
      <vt:lpstr>'01.Chai B1- Tháng'!Print_Area</vt:lpstr>
      <vt:lpstr>'02. Vảy PET- Tháng'!Print_Area</vt:lpstr>
      <vt:lpstr>'03. HDPE- Tháng'!Print_Area</vt:lpstr>
      <vt:lpstr>'04. PP- Tháng'!Print_Area</vt:lpstr>
      <vt:lpstr>'Chart B1_Tuần'!Print_Area</vt:lpstr>
      <vt:lpstr>'Chart HDPE_Tuần'!Print_Area</vt:lpstr>
      <vt:lpstr>'Chart PP- Tuần'!Print_Area</vt:lpstr>
      <vt:lpstr>'Chart Vảy PET_Tuần'!Print_Area</vt:lpstr>
      <vt:lpstr>'Giá mua'!Print_Area</vt:lpstr>
      <vt:lpstr>'Giá nguyên liệu 2021'!Print_Area</vt:lpstr>
      <vt:lpstr>'Giá mua'!Print_Titles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Lộc, Giang Văn</cp:lastModifiedBy>
  <cp:revision/>
  <cp:lastPrinted>2025-05-02T08:22:43Z</cp:lastPrinted>
  <dcterms:created xsi:type="dcterms:W3CDTF">2015-06-05T18:17:20Z</dcterms:created>
  <dcterms:modified xsi:type="dcterms:W3CDTF">2025-05-14T06:06:46Z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