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jwhite/Dev/1D_CSUB/341.804/source_data/"/>
    </mc:Choice>
  </mc:AlternateContent>
  <xr:revisionPtr revIDLastSave="0" documentId="13_ncr:1_{ADA46B7D-ACC6-6F40-BAA2-53BDC11A37D6}" xr6:coauthVersionLast="47" xr6:coauthVersionMax="47" xr10:uidLastSave="{00000000-0000-0000-0000-000000000000}"/>
  <bookViews>
    <workbookView xWindow="16700" yWindow="1480" windowWidth="21700" windowHeight="18140" xr2:uid="{5DFCA8DB-E838-45AE-8EA2-ACBA3F797179}"/>
  </bookViews>
  <sheets>
    <sheet name="341.804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L2" i="1"/>
  <c r="K2" i="1"/>
  <c r="M8" i="1"/>
  <c r="K8" i="1"/>
  <c r="L8" i="1"/>
  <c r="M7" i="1"/>
  <c r="K7" i="1"/>
  <c r="L7" i="1"/>
  <c r="G19" i="1" l="1"/>
  <c r="E19" i="1"/>
  <c r="G18" i="1"/>
  <c r="F18" i="1"/>
  <c r="E18" i="1"/>
  <c r="G17" i="1"/>
  <c r="F17" i="1"/>
  <c r="E17" i="1"/>
  <c r="F16" i="1"/>
  <c r="F15" i="1"/>
  <c r="F14" i="1"/>
  <c r="F19" i="1" l="1"/>
</calcChain>
</file>

<file path=xl/sharedStrings.xml><?xml version="1.0" encoding="utf-8"?>
<sst xmlns="http://schemas.openxmlformats.org/spreadsheetml/2006/main" count="91" uniqueCount="65">
  <si>
    <t>Lat</t>
  </si>
  <si>
    <t>Long</t>
  </si>
  <si>
    <t>ft</t>
  </si>
  <si>
    <t>Upper</t>
  </si>
  <si>
    <t>Upper PCS0/PCH</t>
  </si>
  <si>
    <t>ft of drawdown</t>
  </si>
  <si>
    <t>Lower</t>
  </si>
  <si>
    <t>Lower PCS0/PCH</t>
  </si>
  <si>
    <t>IB or Aq</t>
  </si>
  <si>
    <t>Parameter</t>
  </si>
  <si>
    <t>Middle</t>
  </si>
  <si>
    <t>Coarse</t>
  </si>
  <si>
    <t>S*k</t>
  </si>
  <si>
    <t>--</t>
  </si>
  <si>
    <t>S*ke</t>
  </si>
  <si>
    <t>IB</t>
  </si>
  <si>
    <t>Skv</t>
  </si>
  <si>
    <t>S*ske</t>
  </si>
  <si>
    <t>Sskv</t>
  </si>
  <si>
    <t>Kv</t>
  </si>
  <si>
    <t>No Sske data, so can use S*Ske since it should be similar</t>
  </si>
  <si>
    <t>Description</t>
  </si>
  <si>
    <t>Vertical hydraulic conductivity</t>
  </si>
  <si>
    <t>elastic skeletal specific storage</t>
  </si>
  <si>
    <t>convertible IB and coarse storativity</t>
  </si>
  <si>
    <t>parameters from Sneed</t>
  </si>
  <si>
    <t>cdelay</t>
  </si>
  <si>
    <t>pcs0</t>
  </si>
  <si>
    <t>ib_thickness</t>
  </si>
  <si>
    <t>ib_rnb</t>
  </si>
  <si>
    <t>ssv</t>
  </si>
  <si>
    <t>sse</t>
  </si>
  <si>
    <t>ib_theta</t>
  </si>
  <si>
    <t>ib_kv</t>
  </si>
  <si>
    <t>ib_head</t>
  </si>
  <si>
    <t>ib_name</t>
  </si>
  <si>
    <t>cg_ske_cr</t>
  </si>
  <si>
    <t>cg_theta</t>
  </si>
  <si>
    <t>initial elastic coarse-grained material specific storage</t>
  </si>
  <si>
    <t>initial porosity of coarse materials</t>
  </si>
  <si>
    <t>bool</t>
  </si>
  <si>
    <t>initial offset from calculated initial effective stress</t>
  </si>
  <si>
    <t>description</t>
  </si>
  <si>
    <t>thick_frac</t>
  </si>
  <si>
    <t>interbed material factor equivalent number of interbeds in interbed system</t>
  </si>
  <si>
    <t>initial inelastic specific storage</t>
  </si>
  <si>
    <t>mapping to provided pars</t>
  </si>
  <si>
    <t>initial elastic specific storage</t>
  </si>
  <si>
    <t>initial interbed porosity</t>
  </si>
  <si>
    <t>interbed vertical hydraulic conductivity</t>
  </si>
  <si>
    <t>interbed initial head</t>
  </si>
  <si>
    <t>interbed thickness OR cell fraction of interbed</t>
  </si>
  <si>
    <t>parameter</t>
  </si>
  <si>
    <t>thk</t>
  </si>
  <si>
    <t>elastic coarse storage coefficient</t>
  </si>
  <si>
    <t>inelastic interbed storage coefficient</t>
  </si>
  <si>
    <t>interbed inelastic specific storage</t>
  </si>
  <si>
    <t>nodelay</t>
  </si>
  <si>
    <t>delay</t>
  </si>
  <si>
    <t>rnb</t>
  </si>
  <si>
    <t>ssv_cc</t>
  </si>
  <si>
    <t>sse_cr</t>
  </si>
  <si>
    <t>theta</t>
  </si>
  <si>
    <t>kv</t>
  </si>
  <si>
    <t>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</si>
</sst>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/>
    <xf numFmtId="0" fontId="0" fillId="0" borderId="0" xfId="0" quotePrefix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erainc-my.sharepoint.com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3A2E-15BE-48BB-8BE7-324FA39E0EFB}">
  <dimension ref="B1:T33"/>
  <sheetViews>
    <sheetView tabSelected="1" zoomScale="80" zoomScaleNormal="80" workbookViewId="0">
      <selection activeCell="K28" sqref="K28"/>
    </sheetView>
  </sheetViews>
  <sheetFormatPr baseColWidth="10" defaultColWidth="8.83203125" defaultRowHeight="15" x14ac:dyDescent="0.2"/>
  <cols>
    <col min="3" max="3" width="12" customWidth="1"/>
    <col min="4" max="4" width="33" bestFit="1" customWidth="1"/>
    <col min="5" max="5" width="13.5" customWidth="1"/>
    <col min="6" max="6" width="12.6640625" customWidth="1"/>
    <col min="10" max="10" width="12" bestFit="1" customWidth="1"/>
    <col min="11" max="11" width="11.1640625" bestFit="1" customWidth="1"/>
    <col min="18" max="18" width="21.83203125" bestFit="1" customWidth="1"/>
    <col min="19" max="19" width="67.83203125" bestFit="1" customWidth="1"/>
    <col min="20" max="20" width="24" bestFit="1" customWidth="1"/>
  </cols>
  <sheetData>
    <row r="1" spans="2:20" x14ac:dyDescent="0.2">
      <c r="B1" t="s">
        <v>0</v>
      </c>
      <c r="C1">
        <v>35.6892</v>
      </c>
      <c r="J1" t="s">
        <v>52</v>
      </c>
      <c r="K1" t="s">
        <v>3</v>
      </c>
      <c r="L1" t="s">
        <v>10</v>
      </c>
      <c r="M1" t="s">
        <v>6</v>
      </c>
      <c r="R1" t="s">
        <v>25</v>
      </c>
      <c r="S1" t="s">
        <v>42</v>
      </c>
      <c r="T1" t="s">
        <v>46</v>
      </c>
    </row>
    <row r="2" spans="2:20" x14ac:dyDescent="0.2">
      <c r="B2" t="s">
        <v>1</v>
      </c>
      <c r="C2">
        <v>-119.2295</v>
      </c>
      <c r="J2" t="s">
        <v>53</v>
      </c>
      <c r="K2">
        <f>C3</f>
        <v>600</v>
      </c>
      <c r="L2">
        <f>C4</f>
        <v>300</v>
      </c>
      <c r="M2">
        <f>C5</f>
        <v>300</v>
      </c>
      <c r="R2" t="s">
        <v>26</v>
      </c>
      <c r="S2" t="s">
        <v>40</v>
      </c>
    </row>
    <row r="3" spans="2:20" x14ac:dyDescent="0.2">
      <c r="B3" s="2" t="s">
        <v>3</v>
      </c>
      <c r="C3">
        <v>600</v>
      </c>
      <c r="D3" t="s">
        <v>2</v>
      </c>
      <c r="J3" t="s">
        <v>26</v>
      </c>
      <c r="K3" t="s">
        <v>57</v>
      </c>
      <c r="L3" t="s">
        <v>58</v>
      </c>
      <c r="M3" t="s">
        <v>58</v>
      </c>
      <c r="R3" t="s">
        <v>27</v>
      </c>
      <c r="S3" t="s">
        <v>41</v>
      </c>
      <c r="T3" t="s">
        <v>4</v>
      </c>
    </row>
    <row r="4" spans="2:20" x14ac:dyDescent="0.2">
      <c r="B4" s="2" t="s">
        <v>6</v>
      </c>
      <c r="C4">
        <v>300</v>
      </c>
      <c r="D4" t="s">
        <v>2</v>
      </c>
      <c r="J4" t="s">
        <v>27</v>
      </c>
      <c r="K4" s="3">
        <v>0</v>
      </c>
      <c r="L4" s="3">
        <v>50</v>
      </c>
      <c r="M4" s="3">
        <v>100</v>
      </c>
      <c r="R4" t="s">
        <v>28</v>
      </c>
    </row>
    <row r="5" spans="2:20" x14ac:dyDescent="0.2">
      <c r="B5" t="s">
        <v>10</v>
      </c>
      <c r="C5">
        <v>300</v>
      </c>
      <c r="D5" t="s">
        <v>2</v>
      </c>
      <c r="J5" t="s">
        <v>43</v>
      </c>
      <c r="R5" t="s">
        <v>29</v>
      </c>
      <c r="S5" t="s">
        <v>44</v>
      </c>
    </row>
    <row r="6" spans="2:20" x14ac:dyDescent="0.2">
      <c r="B6" s="2" t="s">
        <v>4</v>
      </c>
      <c r="C6" s="3">
        <v>75</v>
      </c>
      <c r="D6" t="s">
        <v>5</v>
      </c>
      <c r="J6" t="s">
        <v>59</v>
      </c>
      <c r="R6" t="s">
        <v>30</v>
      </c>
      <c r="S6" t="s">
        <v>45</v>
      </c>
    </row>
    <row r="7" spans="2:20" x14ac:dyDescent="0.2">
      <c r="B7" s="2" t="s">
        <v>7</v>
      </c>
      <c r="C7" s="3">
        <v>75</v>
      </c>
      <c r="D7" t="s">
        <v>5</v>
      </c>
      <c r="J7" t="s">
        <v>60</v>
      </c>
      <c r="K7" s="6">
        <f>2.3*10^-4</f>
        <v>2.2999999999999998E-4</v>
      </c>
      <c r="L7" s="6">
        <f>2.3*10^-4</f>
        <v>2.2999999999999998E-4</v>
      </c>
      <c r="M7" s="6">
        <f>2.3*10^-4</f>
        <v>2.2999999999999998E-4</v>
      </c>
      <c r="R7" t="s">
        <v>31</v>
      </c>
      <c r="S7" t="s">
        <v>47</v>
      </c>
    </row>
    <row r="8" spans="2:20" x14ac:dyDescent="0.2">
      <c r="B8" s="2"/>
      <c r="C8" s="3"/>
      <c r="J8" t="s">
        <v>61</v>
      </c>
      <c r="K8" s="6">
        <f>0.0000028</f>
        <v>2.7999999999999999E-6</v>
      </c>
      <c r="L8" s="6">
        <f>0.0000028</f>
        <v>2.7999999999999999E-6</v>
      </c>
      <c r="M8" s="6">
        <f>0.0000028</f>
        <v>2.7999999999999999E-6</v>
      </c>
      <c r="R8" t="s">
        <v>32</v>
      </c>
      <c r="S8" t="s">
        <v>48</v>
      </c>
    </row>
    <row r="9" spans="2:20" x14ac:dyDescent="0.2">
      <c r="B9" s="8"/>
      <c r="C9" s="8"/>
      <c r="D9" s="8"/>
      <c r="E9" s="8"/>
      <c r="F9" s="8"/>
      <c r="G9" s="8"/>
      <c r="J9" t="s">
        <v>62</v>
      </c>
      <c r="K9">
        <v>0.4</v>
      </c>
      <c r="L9">
        <v>0.4</v>
      </c>
      <c r="M9">
        <v>0.4</v>
      </c>
      <c r="R9" t="s">
        <v>33</v>
      </c>
      <c r="S9" t="s">
        <v>49</v>
      </c>
      <c r="T9" t="s">
        <v>19</v>
      </c>
    </row>
    <row r="10" spans="2:20" x14ac:dyDescent="0.2">
      <c r="B10" s="2"/>
      <c r="J10" t="s">
        <v>63</v>
      </c>
      <c r="K10">
        <v>1.5200000000000001E-3</v>
      </c>
      <c r="L10">
        <v>1.5200000000000001E-3</v>
      </c>
      <c r="M10">
        <v>1.5200000000000001E-3</v>
      </c>
      <c r="R10" t="s">
        <v>34</v>
      </c>
      <c r="S10" t="s">
        <v>50</v>
      </c>
    </row>
    <row r="11" spans="2:20" x14ac:dyDescent="0.2">
      <c r="J11" t="s">
        <v>64</v>
      </c>
      <c r="K11">
        <v>-50</v>
      </c>
      <c r="L11">
        <v>0</v>
      </c>
      <c r="M11">
        <v>0</v>
      </c>
      <c r="R11" t="s">
        <v>35</v>
      </c>
    </row>
    <row r="12" spans="2:20" x14ac:dyDescent="0.2">
      <c r="D12" s="1"/>
      <c r="E12" s="1"/>
      <c r="J12" t="s">
        <v>36</v>
      </c>
      <c r="K12" s="6">
        <v>2.7999999999999999E-6</v>
      </c>
      <c r="L12" s="6">
        <v>2.7999999999999999E-6</v>
      </c>
      <c r="M12" s="6">
        <v>2.7999999999999999E-6</v>
      </c>
      <c r="R12" t="s">
        <v>43</v>
      </c>
      <c r="S12" t="s">
        <v>51</v>
      </c>
    </row>
    <row r="13" spans="2:20" x14ac:dyDescent="0.2">
      <c r="B13" t="s">
        <v>8</v>
      </c>
      <c r="C13" s="1" t="s">
        <v>9</v>
      </c>
      <c r="D13" s="1" t="s">
        <v>21</v>
      </c>
      <c r="E13" s="1" t="s">
        <v>6</v>
      </c>
      <c r="F13" s="1" t="s">
        <v>10</v>
      </c>
      <c r="G13" s="1" t="s">
        <v>3</v>
      </c>
      <c r="J13" s="1" t="s">
        <v>33</v>
      </c>
      <c r="K13" s="7">
        <v>9.9999999999999995E-7</v>
      </c>
      <c r="L13" s="7">
        <v>9.9999999999999995E-7</v>
      </c>
      <c r="M13" s="7">
        <v>9.9999999999999995E-7</v>
      </c>
    </row>
    <row r="14" spans="2:20" x14ac:dyDescent="0.2">
      <c r="B14" t="s">
        <v>11</v>
      </c>
      <c r="C14" t="s">
        <v>12</v>
      </c>
      <c r="D14" t="s">
        <v>24</v>
      </c>
      <c r="E14" s="5" t="s">
        <v>13</v>
      </c>
      <c r="F14" s="6">
        <f>5.7*10^-2</f>
        <v>5.7000000000000002E-2</v>
      </c>
      <c r="G14" s="5" t="s">
        <v>13</v>
      </c>
      <c r="R14" t="s">
        <v>36</v>
      </c>
      <c r="S14" t="s">
        <v>38</v>
      </c>
    </row>
    <row r="15" spans="2:20" x14ac:dyDescent="0.2">
      <c r="B15" t="s">
        <v>11</v>
      </c>
      <c r="C15" t="s">
        <v>14</v>
      </c>
      <c r="D15" t="s">
        <v>54</v>
      </c>
      <c r="E15" s="5" t="s">
        <v>13</v>
      </c>
      <c r="F15" s="6">
        <f>1.1*10^-3</f>
        <v>1.1000000000000001E-3</v>
      </c>
      <c r="G15" s="5" t="s">
        <v>13</v>
      </c>
      <c r="R15" t="s">
        <v>37</v>
      </c>
      <c r="S15" t="s">
        <v>39</v>
      </c>
    </row>
    <row r="16" spans="2:20" x14ac:dyDescent="0.2">
      <c r="B16" t="s">
        <v>15</v>
      </c>
      <c r="C16" t="s">
        <v>16</v>
      </c>
      <c r="D16" t="s">
        <v>55</v>
      </c>
      <c r="E16" s="5" t="s">
        <v>13</v>
      </c>
      <c r="F16" s="6">
        <f>6.8*10^-2</f>
        <v>6.8000000000000005E-2</v>
      </c>
      <c r="G16" s="5" t="s">
        <v>13</v>
      </c>
    </row>
    <row r="17" spans="2:7" x14ac:dyDescent="0.2">
      <c r="B17" t="s">
        <v>11</v>
      </c>
      <c r="C17" t="s">
        <v>17</v>
      </c>
      <c r="D17" t="s">
        <v>23</v>
      </c>
      <c r="E17" s="6">
        <f>1.9*10^-6</f>
        <v>1.8999999999999998E-6</v>
      </c>
      <c r="F17" s="6">
        <f>0.0000028</f>
        <v>2.7999999999999999E-6</v>
      </c>
      <c r="G17" s="6">
        <f>7*10^-6</f>
        <v>6.9999999999999999E-6</v>
      </c>
    </row>
    <row r="18" spans="2:7" x14ac:dyDescent="0.2">
      <c r="B18" t="s">
        <v>15</v>
      </c>
      <c r="C18" t="s">
        <v>18</v>
      </c>
      <c r="D18" t="s">
        <v>56</v>
      </c>
      <c r="E18" s="6">
        <f>1.4*10^-4</f>
        <v>1.3999999999999999E-4</v>
      </c>
      <c r="F18" s="6">
        <f>2.3*10^-4</f>
        <v>2.2999999999999998E-4</v>
      </c>
      <c r="G18" s="6">
        <f>3*10^-4</f>
        <v>3.0000000000000003E-4</v>
      </c>
    </row>
    <row r="19" spans="2:7" x14ac:dyDescent="0.2">
      <c r="B19" t="s">
        <v>15</v>
      </c>
      <c r="C19" t="s">
        <v>19</v>
      </c>
      <c r="D19" t="s">
        <v>22</v>
      </c>
      <c r="E19" s="6">
        <f>4*10^-5</f>
        <v>4.0000000000000003E-5</v>
      </c>
      <c r="F19">
        <f>AVERAGEA(E19,G19)</f>
        <v>1.5200000000000001E-3</v>
      </c>
      <c r="G19" s="6">
        <f>3*10^-3</f>
        <v>3.0000000000000001E-3</v>
      </c>
    </row>
    <row r="20" spans="2:7" x14ac:dyDescent="0.2">
      <c r="B20" s="4" t="s">
        <v>20</v>
      </c>
      <c r="C20" s="4"/>
      <c r="D20" s="4"/>
      <c r="E20" s="4"/>
      <c r="F20" s="4"/>
    </row>
    <row r="33" ht="15" customHeight="1" x14ac:dyDescent="0.2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f450d6-c7e2-47fd-a9bf-53824f1809d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3086B75032B64DB34150BB0186A2C3" ma:contentTypeVersion="16" ma:contentTypeDescription="Create a new document." ma:contentTypeScope="" ma:versionID="6f811fed7ec76b69a2fe73333b0881e9">
  <xsd:schema xmlns:xsd="http://www.w3.org/2001/XMLSchema" xmlns:xs="http://www.w3.org/2001/XMLSchema" xmlns:p="http://schemas.microsoft.com/office/2006/metadata/properties" xmlns:ns3="43f450d6-c7e2-47fd-a9bf-53824f1809db" xmlns:ns4="f05a7dec-63b6-4d32-83ea-1f7900633414" targetNamespace="http://schemas.microsoft.com/office/2006/metadata/properties" ma:root="true" ma:fieldsID="ae12a500b6a41a23147cb20202262367" ns3:_="" ns4:_="">
    <xsd:import namespace="43f450d6-c7e2-47fd-a9bf-53824f1809db"/>
    <xsd:import namespace="f05a7dec-63b6-4d32-83ea-1f79006334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450d6-c7e2-47fd-a9bf-53824f180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a7dec-63b6-4d32-83ea-1f7900633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8EEB76-B9F2-4694-B418-32A4E14BE931}">
  <ds:schemaRefs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f05a7dec-63b6-4d32-83ea-1f7900633414"/>
    <ds:schemaRef ds:uri="43f450d6-c7e2-47fd-a9bf-53824f1809d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7806B79-A01B-4461-9D99-63D249F79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450d6-c7e2-47fd-a9bf-53824f1809db"/>
    <ds:schemaRef ds:uri="f05a7dec-63b6-4d32-83ea-1f7900633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3C8F86-C431-450F-BF06-3F0BF1A8C9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341.804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Jeremy White</cp:lastModifiedBy>
  <dcterms:created xsi:type="dcterms:W3CDTF">2024-04-22T23:03:10Z</dcterms:created>
  <dcterms:modified xsi:type="dcterms:W3CDTF">2025-02-24T18:58:46Z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0x010100BD3086B75032B64DB34150BB0186A2C3</vt:lpwstr>
  </property>
</Properties>
</file>