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aberi\GitHub\Unsat-Sat-Flow-Comparison\"/>
    </mc:Choice>
  </mc:AlternateContent>
  <xr:revisionPtr revIDLastSave="0" documentId="13_ncr:1_{4010D81F-AE37-48F4-A20A-68ECE06064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ated_Flow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F22" i="1"/>
  <c r="G22" i="1"/>
  <c r="H5" i="1"/>
  <c r="G5" i="1"/>
  <c r="H4" i="1"/>
  <c r="G4" i="1"/>
  <c r="G3" i="1"/>
  <c r="G2" i="1"/>
  <c r="J21" i="1"/>
  <c r="H21" i="1"/>
  <c r="G15" i="1"/>
  <c r="J22" i="1" s="1"/>
  <c r="F15" i="1"/>
  <c r="I22" i="1" s="1"/>
  <c r="E15" i="1"/>
  <c r="H22" i="1" s="1"/>
  <c r="G14" i="1"/>
  <c r="F14" i="1"/>
  <c r="E14" i="1"/>
  <c r="G13" i="1"/>
  <c r="J20" i="1" s="1"/>
  <c r="F13" i="1"/>
  <c r="E13" i="1"/>
  <c r="D5" i="1"/>
  <c r="F21" i="1" s="1"/>
  <c r="B5" i="1"/>
  <c r="B8" i="1"/>
  <c r="D8" i="1"/>
  <c r="G21" i="1" s="1"/>
  <c r="C8" i="1"/>
  <c r="G20" i="1" s="1"/>
  <c r="C5" i="1"/>
  <c r="F20" i="1" s="1"/>
  <c r="H2" i="1" l="1"/>
  <c r="H3" i="1"/>
  <c r="H20" i="1"/>
  <c r="I20" i="1"/>
  <c r="I21" i="1"/>
</calcChain>
</file>

<file path=xl/sharedStrings.xml><?xml version="1.0" encoding="utf-8"?>
<sst xmlns="http://schemas.openxmlformats.org/spreadsheetml/2006/main" count="58" uniqueCount="43">
  <si>
    <t>Flow Type</t>
  </si>
  <si>
    <t>Sce0 Flow (L/day)</t>
  </si>
  <si>
    <t>Sce1 Flow (L/day)</t>
  </si>
  <si>
    <t>Sce2 Flow (L/day)</t>
  </si>
  <si>
    <t>Pond contribution to DNS</t>
  </si>
  <si>
    <t>UPS contribution to Pond</t>
  </si>
  <si>
    <t>POND</t>
  </si>
  <si>
    <t>sce1 (MF-NWT)</t>
  </si>
  <si>
    <t>DNS1</t>
  </si>
  <si>
    <t>sce2 (MF-NWT)</t>
  </si>
  <si>
    <t>DNS2</t>
  </si>
  <si>
    <t>sce1 (TOUGH)</t>
  </si>
  <si>
    <t>DNS Total</t>
  </si>
  <si>
    <t>sce2 (TOUGH)</t>
  </si>
  <si>
    <t>UPS1</t>
  </si>
  <si>
    <t>UPS2</t>
  </si>
  <si>
    <t>UPS Total</t>
  </si>
  <si>
    <t>Simulation</t>
  </si>
  <si>
    <t>Flow_UpGradient</t>
  </si>
  <si>
    <t>Flow_DownGradient</t>
  </si>
  <si>
    <t>FlowThroughAshPond</t>
  </si>
  <si>
    <t>Pond (L/day)</t>
  </si>
  <si>
    <t>DNS (L/day)</t>
  </si>
  <si>
    <t>UPS(L/day)</t>
  </si>
  <si>
    <t>MF-NWT Runs</t>
  </si>
  <si>
    <t>K-Alluv (ft/day)</t>
  </si>
  <si>
    <t>K_Ash (ft/day)</t>
  </si>
  <si>
    <t>Ash Porosity</t>
  </si>
  <si>
    <t>Alluv Porosity</t>
  </si>
  <si>
    <t>Upgradient WT (ft) (above bottom of the ash pond)</t>
  </si>
  <si>
    <t>Downgradient WT (ft) (above bottom of the ash pond)</t>
  </si>
  <si>
    <t>Scenario 0</t>
  </si>
  <si>
    <t>Scenario 1</t>
  </si>
  <si>
    <t>Scenario 2</t>
  </si>
  <si>
    <t>sce1 allows more flow through pond than sce2 (sce1 K&gt; sce2 K)</t>
  </si>
  <si>
    <t>TOUGH Simulation Results</t>
  </si>
  <si>
    <t>MF-NWT Simulation Results</t>
  </si>
  <si>
    <t>sce1 - MFNWT</t>
  </si>
  <si>
    <t>sce2 - MFNWT</t>
  </si>
  <si>
    <t>sce0 - MFNWT</t>
  </si>
  <si>
    <t>Sce0</t>
  </si>
  <si>
    <t>MF-NWT Refined Simulation Results</t>
  </si>
  <si>
    <t>MF6 Refined Simulation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</si>
</sst>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6" fillId="0" borderId="0" xfId="0" applyFont="1"/>
    <xf numFmtId="0" fontId="16" fillId="33" borderId="10" xfId="0" applyFont="1" applyFill="1" applyBorder="1"/>
    <xf numFmtId="0" fontId="20" fillId="0" borderId="0" xfId="0" applyFont="1" applyAlignment="1">
      <alignment wrapText="1"/>
    </xf>
    <xf numFmtId="1" fontId="0" fillId="33" borderId="10" xfId="0" applyNumberForma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2" fontId="18" fillId="36" borderId="14" xfId="0" applyNumberFormat="1" applyFont="1" applyFill="1" applyBorder="1" applyAlignment="1">
      <alignment vertical="center"/>
    </xf>
    <xf numFmtId="164" fontId="18" fillId="36" borderId="14" xfId="0" applyNumberFormat="1" applyFont="1" applyFill="1" applyBorder="1" applyAlignment="1">
      <alignment vertical="center"/>
    </xf>
    <xf numFmtId="0" fontId="19" fillId="36" borderId="13" xfId="0" applyFont="1" applyFill="1" applyBorder="1" applyAlignment="1">
      <alignment vertical="center"/>
    </xf>
    <xf numFmtId="0" fontId="21" fillId="0" borderId="15" xfId="0" applyFont="1" applyBorder="1" applyAlignment="1">
      <alignment horizontal="center"/>
    </xf>
    <xf numFmtId="9" fontId="21" fillId="0" borderId="10" xfId="1" applyFont="1" applyFill="1" applyBorder="1" applyAlignment="1">
      <alignment horizontal="center"/>
    </xf>
    <xf numFmtId="0" fontId="22" fillId="38" borderId="10" xfId="0" applyFont="1" applyFill="1" applyBorder="1" applyAlignment="1">
      <alignment horizontal="center"/>
    </xf>
    <xf numFmtId="0" fontId="22" fillId="38" borderId="15" xfId="0" applyFont="1" applyFill="1" applyBorder="1" applyAlignment="1">
      <alignment horizontal="center"/>
    </xf>
    <xf numFmtId="0" fontId="18" fillId="0" borderId="14" xfId="0" applyFont="1" applyBorder="1" applyAlignment="1">
      <alignment vertical="center" wrapText="1"/>
    </xf>
    <xf numFmtId="0" fontId="16" fillId="34" borderId="16" xfId="0" applyFont="1" applyFill="1" applyBorder="1"/>
    <xf numFmtId="2" fontId="0" fillId="0" borderId="0" xfId="0" applyNumberFormat="1"/>
    <xf numFmtId="0" fontId="0" fillId="37" borderId="0" xfId="0" applyFill="1"/>
    <xf numFmtId="0" fontId="0" fillId="0" borderId="15" xfId="0" applyBorder="1"/>
    <xf numFmtId="2" fontId="0" fillId="0" borderId="1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D6" zoomScale="80" zoomScaleNormal="80" workbookViewId="0">
      <selection activeCell="N25" sqref="N25"/>
    </sheetView>
  </sheetViews>
  <sheetFormatPr defaultRowHeight="14.4" x14ac:dyDescent="0.3"/>
  <cols>
    <col min="1" max="1" width="35.5546875" bestFit="1" customWidth="1"/>
    <col min="2" max="2" width="30.6640625" customWidth="1"/>
    <col min="3" max="3" width="37" customWidth="1"/>
    <col min="4" max="4" width="28.44140625" customWidth="1"/>
    <col min="5" max="5" width="15.88671875" bestFit="1" customWidth="1"/>
    <col min="6" max="6" width="26.109375" customWidth="1"/>
    <col min="7" max="7" width="24.88671875" customWidth="1"/>
    <col min="8" max="8" width="25" customWidth="1"/>
    <col min="9" max="9" width="13.21875" customWidth="1"/>
    <col min="10" max="10" width="12.44140625" customWidth="1"/>
    <col min="11" max="11" width="12.109375" bestFit="1" customWidth="1"/>
    <col min="12" max="12" width="11.21875" bestFit="1" customWidth="1"/>
    <col min="13" max="13" width="10.6640625" bestFit="1" customWidth="1"/>
    <col min="14" max="14" width="12.109375" bestFit="1" customWidth="1"/>
    <col min="15" max="15" width="11.21875" bestFit="1" customWidth="1"/>
    <col min="16" max="16" width="10.6640625" bestFit="1" customWidth="1"/>
  </cols>
  <sheetData>
    <row r="1" spans="1:10" ht="15.6" x14ac:dyDescent="0.3">
      <c r="A1" s="13" t="s">
        <v>0</v>
      </c>
      <c r="B1" s="13" t="s">
        <v>1</v>
      </c>
      <c r="C1" s="13" t="s">
        <v>2</v>
      </c>
      <c r="D1" s="13" t="s">
        <v>3</v>
      </c>
      <c r="F1" s="17"/>
      <c r="G1" s="20" t="s">
        <v>4</v>
      </c>
      <c r="H1" s="20" t="s">
        <v>5</v>
      </c>
    </row>
    <row r="2" spans="1:10" ht="15.6" x14ac:dyDescent="0.3">
      <c r="A2" s="9" t="s">
        <v>6</v>
      </c>
      <c r="B2" s="24">
        <v>7921.63689824218</v>
      </c>
      <c r="C2">
        <v>1076.5682381957999</v>
      </c>
      <c r="D2">
        <v>122.18992366333001</v>
      </c>
      <c r="F2" s="19" t="s">
        <v>7</v>
      </c>
      <c r="G2" s="18">
        <f>C2/C5</f>
        <v>4.4493369426213132E-2</v>
      </c>
      <c r="H2" s="18">
        <f>C2/C8</f>
        <v>4.4481172678949459E-2</v>
      </c>
    </row>
    <row r="3" spans="1:10" ht="15.6" x14ac:dyDescent="0.3">
      <c r="A3" s="1" t="s">
        <v>8</v>
      </c>
      <c r="B3" s="2">
        <v>15298.8131466796</v>
      </c>
      <c r="C3">
        <v>14786.777514257799</v>
      </c>
      <c r="D3">
        <v>14727.141821875</v>
      </c>
      <c r="F3" s="19" t="s">
        <v>9</v>
      </c>
      <c r="G3" s="18">
        <f>D2/D5</f>
        <v>5.0703649322880037E-3</v>
      </c>
      <c r="H3" s="18">
        <f>D2/D8</f>
        <v>5.0688487495434151E-3</v>
      </c>
    </row>
    <row r="4" spans="1:10" ht="15.6" x14ac:dyDescent="0.3">
      <c r="A4" s="1" t="s">
        <v>10</v>
      </c>
      <c r="B4" s="2">
        <v>9732.7290629882791</v>
      </c>
      <c r="C4">
        <v>9409.3724307617194</v>
      </c>
      <c r="D4">
        <v>9371.7002329101506</v>
      </c>
      <c r="F4" s="19" t="s">
        <v>11</v>
      </c>
      <c r="G4" s="18">
        <f>E13/F13</f>
        <v>0.19662456014268279</v>
      </c>
      <c r="H4" s="18">
        <f>E13/G13</f>
        <v>0.20280565510414061</v>
      </c>
    </row>
    <row r="5" spans="1:10" ht="15.6" x14ac:dyDescent="0.3">
      <c r="A5" s="9" t="s">
        <v>12</v>
      </c>
      <c r="B5" s="11">
        <f>B3+B4</f>
        <v>25031.542209667881</v>
      </c>
      <c r="C5" s="11">
        <f>C3+C4</f>
        <v>24196.149945019519</v>
      </c>
      <c r="D5" s="11">
        <f>D3+D4</f>
        <v>24098.842054785149</v>
      </c>
      <c r="F5" s="19" t="s">
        <v>13</v>
      </c>
      <c r="G5" s="18">
        <f>E14/F14</f>
        <v>4.4135320791387926E-2</v>
      </c>
      <c r="H5" s="18">
        <f>E14/G14</f>
        <v>4.6571352790534905E-2</v>
      </c>
    </row>
    <row r="6" spans="1:10" x14ac:dyDescent="0.3">
      <c r="A6" s="1" t="s">
        <v>14</v>
      </c>
      <c r="B6" s="2">
        <v>17904.231821288999</v>
      </c>
      <c r="C6">
        <v>17318.284570703101</v>
      </c>
      <c r="D6">
        <v>17249.101636914002</v>
      </c>
    </row>
    <row r="7" spans="1:10" x14ac:dyDescent="0.3">
      <c r="A7" s="1" t="s">
        <v>15</v>
      </c>
      <c r="B7" s="2">
        <v>7117.8664141113204</v>
      </c>
      <c r="C7">
        <v>6884.4999639160096</v>
      </c>
      <c r="D7">
        <v>6856.9488098144502</v>
      </c>
    </row>
    <row r="8" spans="1:10" x14ac:dyDescent="0.3">
      <c r="A8" s="9" t="s">
        <v>16</v>
      </c>
      <c r="B8" s="11">
        <f>B6+B7</f>
        <v>25022.098235400321</v>
      </c>
      <c r="C8" s="11">
        <f>C6+C7</f>
        <v>24202.78453461911</v>
      </c>
      <c r="D8" s="11">
        <f>D6+D7</f>
        <v>24106.050446728452</v>
      </c>
    </row>
    <row r="9" spans="1:10" x14ac:dyDescent="0.3">
      <c r="A9" s="8"/>
    </row>
    <row r="11" spans="1:10" x14ac:dyDescent="0.3">
      <c r="A11" s="32" t="s">
        <v>35</v>
      </c>
      <c r="B11" s="32"/>
      <c r="C11" s="32"/>
      <c r="D11" s="32"/>
      <c r="E11" s="32"/>
      <c r="F11" s="32"/>
      <c r="G11" s="32"/>
      <c r="H11" s="33"/>
      <c r="I11" s="33"/>
      <c r="J11" s="33"/>
    </row>
    <row r="12" spans="1:10" x14ac:dyDescent="0.3">
      <c r="A12" s="12" t="s">
        <v>17</v>
      </c>
      <c r="B12" s="12" t="s">
        <v>18</v>
      </c>
      <c r="C12" s="12" t="s">
        <v>19</v>
      </c>
      <c r="D12" s="12" t="s">
        <v>20</v>
      </c>
      <c r="E12" s="12" t="s">
        <v>21</v>
      </c>
      <c r="F12" s="12" t="s">
        <v>22</v>
      </c>
      <c r="G12" s="12" t="s">
        <v>23</v>
      </c>
      <c r="H12" s="8"/>
      <c r="I12" s="8"/>
      <c r="J12" s="8"/>
    </row>
    <row r="13" spans="1:10" x14ac:dyDescent="0.3">
      <c r="A13" s="2" t="s">
        <v>32</v>
      </c>
      <c r="B13" s="2">
        <v>0.145682035857325</v>
      </c>
      <c r="C13" s="2">
        <v>0.150261700255095</v>
      </c>
      <c r="D13" s="2">
        <v>2.9545140718949699E-2</v>
      </c>
      <c r="E13" s="3">
        <f>D13*86400</f>
        <v>2552.700158117254</v>
      </c>
      <c r="F13" s="3">
        <f>C13*86400</f>
        <v>12982.610902040207</v>
      </c>
      <c r="G13" s="3">
        <f>B13*86400</f>
        <v>12586.92789807288</v>
      </c>
      <c r="H13" s="23"/>
      <c r="I13" s="23"/>
      <c r="J13" s="23"/>
    </row>
    <row r="14" spans="1:10" x14ac:dyDescent="0.3">
      <c r="A14" s="2" t="s">
        <v>33</v>
      </c>
      <c r="B14" s="2">
        <v>0.140662279596486</v>
      </c>
      <c r="C14" s="2">
        <v>0.148426079836879</v>
      </c>
      <c r="D14" s="2">
        <v>6.5508326474088101E-3</v>
      </c>
      <c r="E14" s="3">
        <f>D14*86400</f>
        <v>565.99194073612114</v>
      </c>
      <c r="F14" s="3">
        <f>C14*86400</f>
        <v>12824.013297906346</v>
      </c>
      <c r="G14" s="3">
        <f>B14*86400</f>
        <v>12153.220957136391</v>
      </c>
      <c r="H14" s="23"/>
      <c r="I14" s="23"/>
      <c r="J14" s="23"/>
    </row>
    <row r="15" spans="1:10" x14ac:dyDescent="0.3">
      <c r="A15" s="2" t="s">
        <v>40</v>
      </c>
      <c r="B15" s="2">
        <v>0.15159707609300699</v>
      </c>
      <c r="C15" s="2">
        <v>0.15584335612971401</v>
      </c>
      <c r="D15" s="2">
        <v>5.2158681746192599E-2</v>
      </c>
      <c r="E15" s="3">
        <f>D15*86400</f>
        <v>4506.5101028710405</v>
      </c>
      <c r="F15" s="3">
        <f>C15*86400</f>
        <v>13464.86596960729</v>
      </c>
      <c r="G15" s="3">
        <f>B15*86400</f>
        <v>13097.987374435805</v>
      </c>
      <c r="H15" s="23"/>
      <c r="I15" s="23"/>
      <c r="J15" s="23"/>
    </row>
    <row r="16" spans="1:10" x14ac:dyDescent="0.3">
      <c r="E16" s="23"/>
      <c r="F16" s="23"/>
      <c r="G16" s="23"/>
      <c r="H16" s="23"/>
      <c r="I16" s="23"/>
      <c r="J16" s="23"/>
    </row>
    <row r="17" spans="1:16" x14ac:dyDescent="0.3">
      <c r="E17" s="23"/>
      <c r="F17" s="23"/>
      <c r="G17" s="23"/>
      <c r="H17" s="23"/>
      <c r="I17" s="23"/>
      <c r="J17" s="23"/>
    </row>
    <row r="18" spans="1:16" x14ac:dyDescent="0.3">
      <c r="E18" s="31" t="s">
        <v>36</v>
      </c>
      <c r="F18" s="31"/>
      <c r="G18" s="31"/>
      <c r="H18" s="32" t="s">
        <v>35</v>
      </c>
      <c r="I18" s="32"/>
      <c r="J18" s="32"/>
      <c r="K18" s="31" t="s">
        <v>41</v>
      </c>
      <c r="L18" s="31"/>
      <c r="M18" s="31"/>
      <c r="N18" s="31" t="s">
        <v>42</v>
      </c>
      <c r="O18" s="31"/>
      <c r="P18" s="31"/>
    </row>
    <row r="19" spans="1:16" x14ac:dyDescent="0.3">
      <c r="E19" s="22" t="s">
        <v>21</v>
      </c>
      <c r="F19" s="22" t="s">
        <v>22</v>
      </c>
      <c r="G19" s="22" t="s">
        <v>23</v>
      </c>
      <c r="H19" s="12" t="s">
        <v>21</v>
      </c>
      <c r="I19" s="12" t="s">
        <v>22</v>
      </c>
      <c r="J19" s="12" t="s">
        <v>23</v>
      </c>
      <c r="K19" s="22" t="s">
        <v>21</v>
      </c>
      <c r="L19" s="22" t="s">
        <v>22</v>
      </c>
      <c r="M19" s="22" t="s">
        <v>23</v>
      </c>
      <c r="N19" s="22" t="s">
        <v>21</v>
      </c>
      <c r="O19" s="22" t="s">
        <v>22</v>
      </c>
      <c r="P19" s="22" t="s">
        <v>23</v>
      </c>
    </row>
    <row r="20" spans="1:16" x14ac:dyDescent="0.3">
      <c r="D20" s="2" t="s">
        <v>37</v>
      </c>
      <c r="E20" s="26">
        <f>C2</f>
        <v>1076.5682381957999</v>
      </c>
      <c r="F20" s="27">
        <f>C5</f>
        <v>24196.149945019519</v>
      </c>
      <c r="G20" s="27">
        <f>C8</f>
        <v>24202.78453461911</v>
      </c>
      <c r="H20" s="28">
        <f>E13*2</f>
        <v>5105.400316234508</v>
      </c>
      <c r="I20" s="28">
        <f>F13*2</f>
        <v>25965.221804080415</v>
      </c>
      <c r="J20" s="28">
        <f>G13*2</f>
        <v>25173.855796145759</v>
      </c>
      <c r="K20" s="26">
        <v>3277.88</v>
      </c>
      <c r="L20" s="27">
        <v>24082.9</v>
      </c>
      <c r="M20" s="27">
        <v>24104.880000000001</v>
      </c>
      <c r="N20" s="26">
        <v>3286.88</v>
      </c>
      <c r="O20" s="27">
        <v>24364.67</v>
      </c>
      <c r="P20" s="27">
        <v>23605.42</v>
      </c>
    </row>
    <row r="21" spans="1:16" x14ac:dyDescent="0.3">
      <c r="D21" s="25" t="s">
        <v>38</v>
      </c>
      <c r="E21" s="29">
        <f>D2</f>
        <v>122.18992366333001</v>
      </c>
      <c r="F21" s="30">
        <f>D5</f>
        <v>24098.842054785149</v>
      </c>
      <c r="G21" s="30">
        <f>D8</f>
        <v>24106.050446728452</v>
      </c>
      <c r="H21" s="28">
        <f>E14*2</f>
        <v>1131.9838814722423</v>
      </c>
      <c r="I21" s="28">
        <f t="shared" ref="I21:J22" si="0">F14*2</f>
        <v>25648.026595812691</v>
      </c>
      <c r="J21" s="28">
        <f t="shared" si="0"/>
        <v>24306.441914272782</v>
      </c>
      <c r="K21" s="29">
        <v>488.5</v>
      </c>
      <c r="L21" s="30">
        <v>23987.988000000001</v>
      </c>
      <c r="M21" s="30">
        <v>23991.1</v>
      </c>
      <c r="N21" s="29">
        <v>487.04</v>
      </c>
      <c r="O21" s="30">
        <v>24133.24</v>
      </c>
      <c r="P21" s="30">
        <v>23631.31</v>
      </c>
    </row>
    <row r="22" spans="1:16" x14ac:dyDescent="0.3">
      <c r="D22" s="2" t="s">
        <v>39</v>
      </c>
      <c r="E22" s="28">
        <f>B2</f>
        <v>7921.63689824218</v>
      </c>
      <c r="F22" s="28">
        <f>B5</f>
        <v>25031.542209667881</v>
      </c>
      <c r="G22" s="28">
        <f>B8</f>
        <v>25022.098235400321</v>
      </c>
      <c r="H22" s="28">
        <f>E15*2</f>
        <v>9013.0202057420811</v>
      </c>
      <c r="I22" s="28">
        <f t="shared" si="0"/>
        <v>26929.73193921458</v>
      </c>
      <c r="J22" s="28">
        <f t="shared" si="0"/>
        <v>26195.974748871609</v>
      </c>
      <c r="K22" s="28">
        <v>8021.1</v>
      </c>
      <c r="L22" s="28">
        <v>24935.99</v>
      </c>
      <c r="M22" s="28">
        <v>24973.279999999999</v>
      </c>
      <c r="N22" s="28">
        <v>7975.16</v>
      </c>
      <c r="O22" s="28">
        <v>25177.85</v>
      </c>
      <c r="P22" s="28">
        <v>24602.89</v>
      </c>
    </row>
    <row r="24" spans="1:16" ht="15" thickBot="1" x14ac:dyDescent="0.35"/>
    <row r="25" spans="1:16" ht="43.8" thickBot="1" x14ac:dyDescent="0.35">
      <c r="A25" s="4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6" t="s">
        <v>29</v>
      </c>
      <c r="G25" s="6" t="s">
        <v>30</v>
      </c>
    </row>
    <row r="26" spans="1:16" ht="15" thickBot="1" x14ac:dyDescent="0.35">
      <c r="A26" s="16" t="s">
        <v>31</v>
      </c>
      <c r="B26" s="7">
        <v>2.83</v>
      </c>
      <c r="C26" s="7">
        <v>2.83</v>
      </c>
      <c r="D26" s="7">
        <v>0.2</v>
      </c>
      <c r="E26" s="7">
        <v>0.2</v>
      </c>
      <c r="F26" s="21">
        <v>62</v>
      </c>
      <c r="G26" s="21">
        <v>86</v>
      </c>
    </row>
    <row r="27" spans="1:16" ht="15" thickBot="1" x14ac:dyDescent="0.35">
      <c r="A27" s="16" t="s">
        <v>32</v>
      </c>
      <c r="B27" s="7">
        <v>2.83</v>
      </c>
      <c r="C27" s="14">
        <v>0.28299999999999997</v>
      </c>
      <c r="D27" s="7">
        <v>0.42</v>
      </c>
      <c r="E27" s="7">
        <v>0.2</v>
      </c>
      <c r="F27" s="7">
        <v>62</v>
      </c>
      <c r="G27" s="7">
        <v>86</v>
      </c>
    </row>
    <row r="28" spans="1:16" ht="15" thickBot="1" x14ac:dyDescent="0.35">
      <c r="A28" s="16" t="s">
        <v>33</v>
      </c>
      <c r="B28" s="7">
        <v>2.83</v>
      </c>
      <c r="C28" s="15">
        <v>2.8299999999999999E-2</v>
      </c>
      <c r="D28" s="7">
        <v>0.42</v>
      </c>
      <c r="E28" s="7">
        <v>0.2</v>
      </c>
      <c r="F28" s="7">
        <v>62</v>
      </c>
      <c r="G28" s="7">
        <v>86</v>
      </c>
    </row>
    <row r="29" spans="1:16" ht="28.8" x14ac:dyDescent="0.3">
      <c r="C29" s="10" t="s">
        <v>34</v>
      </c>
    </row>
  </sheetData>
  <mergeCells count="6">
    <mergeCell ref="N18:P18"/>
    <mergeCell ref="A11:G11"/>
    <mergeCell ref="H11:J11"/>
    <mergeCell ref="E18:G18"/>
    <mergeCell ref="H18:J18"/>
    <mergeCell ref="K18:M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calculated_Flows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Leila Saberi</cp:lastModifiedBy>
  <cp:revision/>
  <dcterms:created xsi:type="dcterms:W3CDTF">2023-02-24T19:23:07Z</dcterms:created>
  <dcterms:modified xsi:type="dcterms:W3CDTF">2023-04-16T16:51:41Z</dcterms:modified>
  <cp:category/>
  <cp:contentStatus/>
</cp:coreProperties>
</file>