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C86" i="1" l="1"/>
  <c r="E76" i="1"/>
  <c r="E77" i="1"/>
  <c r="E78" i="1"/>
  <c r="E79" i="1"/>
  <c r="E80" i="1"/>
  <c r="E81" i="1"/>
  <c r="E75" i="1"/>
  <c r="D68" i="1"/>
  <c r="F59" i="1"/>
  <c r="E60" i="1"/>
  <c r="E61" i="1"/>
  <c r="E62" i="1"/>
  <c r="E63" i="1"/>
  <c r="E64" i="1"/>
  <c r="E65" i="1"/>
  <c r="E59" i="1"/>
  <c r="D53" i="1"/>
  <c r="D52" i="1"/>
  <c r="D51" i="1"/>
  <c r="D50" i="1"/>
  <c r="D49" i="1"/>
  <c r="D54" i="1"/>
  <c r="D48" i="1"/>
  <c r="C35" i="1"/>
  <c r="G28" i="1"/>
  <c r="F29" i="1"/>
  <c r="F28" i="1"/>
  <c r="I24" i="1"/>
  <c r="F75" i="1" l="1"/>
</calcChain>
</file>

<file path=xl/sharedStrings.xml><?xml version="1.0" encoding="utf-8"?>
<sst xmlns="http://schemas.openxmlformats.org/spreadsheetml/2006/main" count="56" uniqueCount="42">
  <si>
    <t>Equação da Reta</t>
  </si>
  <si>
    <t>y = mx+b</t>
  </si>
  <si>
    <t>onde:</t>
  </si>
  <si>
    <t>m = coeficiente angular (inclinação da reta).</t>
  </si>
  <si>
    <t>b = coeficiente linear (ponto onde a reta intercepta o eixo x).</t>
  </si>
  <si>
    <t>Cálculo do coeficiente angular (m)</t>
  </si>
  <si>
    <t xml:space="preserve">Fórmula: </t>
  </si>
  <si>
    <t>m = n∑(xy) - ∑x∑y</t>
  </si>
  <si>
    <t xml:space="preserve">   n∑x2-(∑x)2</t>
  </si>
  <si>
    <t>Sendo: x = {10, 13, 16, 19, 22, 25, 28}</t>
  </si>
  <si>
    <t>y = {12, 17, 18, 21, 24, 27, 33}</t>
  </si>
  <si>
    <t>Agora vamos calcular cada termo:</t>
  </si>
  <si>
    <t>n = 7(quantidade de números/pontos)</t>
  </si>
  <si>
    <t>∑xy = (10*12) + (13*17) + (16*18) + (19*21) + (22*24) + (25*27) + (28*33)  =</t>
  </si>
  <si>
    <t>Aplicando a fórmula:</t>
  </si>
  <si>
    <t>m = 7(3155) - (133)*(152) / 7(2179 - (133)2)</t>
  </si>
  <si>
    <t>Cálculo do coeficiente linear (b)</t>
  </si>
  <si>
    <t>a fórmula de b é: b - ∑y - m∑x / n</t>
  </si>
  <si>
    <t>b = 152 - (1,06)*(133) / 7</t>
  </si>
  <si>
    <t xml:space="preserve">b = </t>
  </si>
  <si>
    <t>Construir a equação da reta</t>
  </si>
  <si>
    <t>calcular o coeficiente de determinação (R2)</t>
  </si>
  <si>
    <t>a fórmula de R2 é:  R2 = 1 -  ∑(yreal - y previsto)/∑(yreal - y)2</t>
  </si>
  <si>
    <t>vamos calcular cada valor usando a equação da reta:</t>
  </si>
  <si>
    <t>x</t>
  </si>
  <si>
    <t>yreal</t>
  </si>
  <si>
    <t>y = 1,06(x) + 1,58</t>
  </si>
  <si>
    <t>calcular o numerador (soma dos quadrados)</t>
  </si>
  <si>
    <t xml:space="preserve"> ∑(yreal - y previsto)2</t>
  </si>
  <si>
    <t>-</t>
  </si>
  <si>
    <t>calculando o denominador (soma total do quadrado)</t>
  </si>
  <si>
    <t>152/7</t>
  </si>
  <si>
    <t>agora:</t>
  </si>
  <si>
    <t>Y =  ∑y/n</t>
  </si>
  <si>
    <t>(Y) yprevisto</t>
  </si>
  <si>
    <t>∑(yreal-Y)2</t>
  </si>
  <si>
    <t>(12-21,71)2 + (17-21,71)2 + (18-21,71)2 + (21-21,71)2 + (24-21,71)2 + (27-21,71)2+ (33-21,71)2</t>
  </si>
  <si>
    <t>Calcular R2</t>
  </si>
  <si>
    <t>R2 = 1-8,536/291,4287</t>
  </si>
  <si>
    <t>o ideal é acima 0,95</t>
  </si>
  <si>
    <t xml:space="preserve">∑x = 10+13+16+19+22+25+28 = </t>
  </si>
  <si>
    <t xml:space="preserve">∑y = 12+17+18+21+24+27+33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</si>
</sst>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2" fontId="0" fillId="2" borderId="0" xfId="0" applyNumberFormat="1" applyFill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165" fontId="0" fillId="2" borderId="0" xfId="1" applyNumberFormat="1" applyFont="1" applyFill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88"/>
  <sheetViews>
    <sheetView tabSelected="1" topLeftCell="A20" workbookViewId="0">
      <selection activeCell="J34" sqref="J34"/>
    </sheetView>
  </sheetViews>
  <sheetFormatPr defaultRowHeight="15" x14ac:dyDescent="0.25"/>
  <cols>
    <col min="5" max="5" width="10.7109375" customWidth="1"/>
    <col min="9" max="9" width="9.5703125" bestFit="1" customWidth="1"/>
  </cols>
  <sheetData>
    <row r="2" spans="2:3" x14ac:dyDescent="0.25">
      <c r="B2" t="s">
        <v>0</v>
      </c>
    </row>
    <row r="4" spans="2:3" x14ac:dyDescent="0.25">
      <c r="B4" t="s">
        <v>1</v>
      </c>
    </row>
    <row r="5" spans="2:3" x14ac:dyDescent="0.25">
      <c r="B5" t="s">
        <v>2</v>
      </c>
    </row>
    <row r="6" spans="2:3" x14ac:dyDescent="0.25">
      <c r="B6" t="s">
        <v>3</v>
      </c>
    </row>
    <row r="7" spans="2:3" x14ac:dyDescent="0.25">
      <c r="B7" t="s">
        <v>4</v>
      </c>
    </row>
    <row r="9" spans="2:3" x14ac:dyDescent="0.25">
      <c r="B9" t="s">
        <v>5</v>
      </c>
    </row>
    <row r="11" spans="2:3" x14ac:dyDescent="0.25">
      <c r="B11" t="s">
        <v>6</v>
      </c>
    </row>
    <row r="12" spans="2:3" x14ac:dyDescent="0.25">
      <c r="B12" s="1" t="s">
        <v>7</v>
      </c>
    </row>
    <row r="13" spans="2:3" x14ac:dyDescent="0.25">
      <c r="B13" s="1" t="s">
        <v>8</v>
      </c>
    </row>
    <row r="15" spans="2:3" x14ac:dyDescent="0.25">
      <c r="B15" t="s">
        <v>9</v>
      </c>
    </row>
    <row r="16" spans="2:3" x14ac:dyDescent="0.25">
      <c r="C16" s="2" t="s">
        <v>10</v>
      </c>
    </row>
    <row r="18" spans="2:9" x14ac:dyDescent="0.25">
      <c r="B18" t="s">
        <v>11</v>
      </c>
    </row>
    <row r="20" spans="2:9" x14ac:dyDescent="0.25">
      <c r="B20" t="s">
        <v>12</v>
      </c>
    </row>
    <row r="22" spans="2:9" x14ac:dyDescent="0.25">
      <c r="B22" t="s">
        <v>40</v>
      </c>
      <c r="E22" s="5">
        <v>133</v>
      </c>
    </row>
    <row r="23" spans="2:9" x14ac:dyDescent="0.25">
      <c r="B23" t="s">
        <v>41</v>
      </c>
      <c r="E23" s="5">
        <v>152</v>
      </c>
    </row>
    <row r="24" spans="2:9" x14ac:dyDescent="0.25">
      <c r="B24" t="s">
        <v>13</v>
      </c>
      <c r="I24" s="9">
        <f xml:space="preserve"> (10*12) + (13*17) + (16*18) + (19*21) + (22*24) + (25*27) + (28*33)</f>
        <v>3155</v>
      </c>
    </row>
    <row r="26" spans="2:9" x14ac:dyDescent="0.25">
      <c r="B26" t="s">
        <v>14</v>
      </c>
    </row>
    <row r="28" spans="2:9" x14ac:dyDescent="0.25">
      <c r="B28" t="s">
        <v>15</v>
      </c>
      <c r="F28">
        <f xml:space="preserve"> 7*(3155) - ((133)*(152))</f>
        <v>1869</v>
      </c>
      <c r="G28" s="6">
        <f>F28/F29</f>
        <v>1.0595238095238095</v>
      </c>
    </row>
    <row r="29" spans="2:9" x14ac:dyDescent="0.25">
      <c r="F29">
        <f>( 7*2779) - (133*133)</f>
        <v>1764</v>
      </c>
    </row>
    <row r="31" spans="2:9" x14ac:dyDescent="0.25">
      <c r="B31" t="s">
        <v>16</v>
      </c>
    </row>
    <row r="32" spans="2:9" x14ac:dyDescent="0.25">
      <c r="B32" t="s">
        <v>17</v>
      </c>
    </row>
    <row r="34" spans="2:4" x14ac:dyDescent="0.25">
      <c r="B34" t="s">
        <v>18</v>
      </c>
    </row>
    <row r="35" spans="2:4" x14ac:dyDescent="0.25">
      <c r="B35" t="s">
        <v>19</v>
      </c>
      <c r="C35" s="5">
        <f>( 152 - (1.06*133)) / 7</f>
        <v>1.5742857142857116</v>
      </c>
    </row>
    <row r="37" spans="2:4" x14ac:dyDescent="0.25">
      <c r="B37" t="s">
        <v>20</v>
      </c>
    </row>
    <row r="39" spans="2:4" x14ac:dyDescent="0.25">
      <c r="B39" t="s">
        <v>26</v>
      </c>
    </row>
    <row r="41" spans="2:4" x14ac:dyDescent="0.25">
      <c r="B41" t="s">
        <v>21</v>
      </c>
    </row>
    <row r="42" spans="2:4" x14ac:dyDescent="0.25">
      <c r="B42" t="s">
        <v>22</v>
      </c>
    </row>
    <row r="44" spans="2:4" x14ac:dyDescent="0.25">
      <c r="B44" t="s">
        <v>23</v>
      </c>
    </row>
    <row r="46" spans="2:4" x14ac:dyDescent="0.25">
      <c r="B46" t="s">
        <v>24</v>
      </c>
      <c r="C46" t="s">
        <v>25</v>
      </c>
      <c r="D46" t="s">
        <v>34</v>
      </c>
    </row>
    <row r="47" spans="2:4" x14ac:dyDescent="0.25">
      <c r="D47" t="s">
        <v>26</v>
      </c>
    </row>
    <row r="48" spans="2:4" x14ac:dyDescent="0.25">
      <c r="B48" s="4">
        <v>10</v>
      </c>
      <c r="C48" s="4">
        <v>12</v>
      </c>
      <c r="D48" s="7">
        <f>1.06*10+1.58</f>
        <v>12.180000000000001</v>
      </c>
    </row>
    <row r="49" spans="2:6" x14ac:dyDescent="0.25">
      <c r="B49" s="4">
        <v>13</v>
      </c>
      <c r="C49" s="4">
        <v>17</v>
      </c>
      <c r="D49" s="7">
        <f>1.06*13+1.58</f>
        <v>15.360000000000001</v>
      </c>
    </row>
    <row r="50" spans="2:6" x14ac:dyDescent="0.25">
      <c r="B50" s="4">
        <v>16</v>
      </c>
      <c r="C50" s="4">
        <v>18</v>
      </c>
      <c r="D50" s="7">
        <f>1.06*16+1.58</f>
        <v>18.54</v>
      </c>
    </row>
    <row r="51" spans="2:6" x14ac:dyDescent="0.25">
      <c r="B51" s="4">
        <v>19</v>
      </c>
      <c r="C51" s="4">
        <v>21</v>
      </c>
      <c r="D51" s="7">
        <f>1.06*19+1.58</f>
        <v>21.72</v>
      </c>
    </row>
    <row r="52" spans="2:6" x14ac:dyDescent="0.25">
      <c r="B52" s="4">
        <v>22</v>
      </c>
      <c r="C52" s="4">
        <v>24</v>
      </c>
      <c r="D52" s="8">
        <f>1.06*22+1.58</f>
        <v>24.9</v>
      </c>
    </row>
    <row r="53" spans="2:6" x14ac:dyDescent="0.25">
      <c r="B53" s="4">
        <v>25</v>
      </c>
      <c r="C53" s="4">
        <v>27</v>
      </c>
      <c r="D53" s="7">
        <f>1.06*25+1.58</f>
        <v>28.08</v>
      </c>
    </row>
    <row r="54" spans="2:6" x14ac:dyDescent="0.25">
      <c r="B54" s="4">
        <v>28</v>
      </c>
      <c r="C54" s="4">
        <v>33</v>
      </c>
      <c r="D54" s="7">
        <f>1.06*28+1.58</f>
        <v>31.259999999999998</v>
      </c>
    </row>
    <row r="55" spans="2:6" x14ac:dyDescent="0.25">
      <c r="B55" s="4"/>
      <c r="C55" s="4"/>
      <c r="D55" s="4"/>
    </row>
    <row r="56" spans="2:6" x14ac:dyDescent="0.25">
      <c r="B56" t="s">
        <v>27</v>
      </c>
    </row>
    <row r="58" spans="2:6" x14ac:dyDescent="0.25">
      <c r="B58" t="s">
        <v>28</v>
      </c>
    </row>
    <row r="59" spans="2:6" x14ac:dyDescent="0.25">
      <c r="B59">
        <v>12</v>
      </c>
      <c r="C59" s="4" t="s">
        <v>29</v>
      </c>
      <c r="D59">
        <v>12.18</v>
      </c>
      <c r="E59">
        <f>(B59-D59)*(B59-D59)</f>
        <v>3.2399999999999901E-2</v>
      </c>
      <c r="F59" s="5">
        <f>E59+E60+E61+E62+E63+E64+E65</f>
        <v>8.5359999999999872</v>
      </c>
    </row>
    <row r="60" spans="2:6" x14ac:dyDescent="0.25">
      <c r="B60">
        <v>17</v>
      </c>
      <c r="C60" s="4" t="s">
        <v>29</v>
      </c>
      <c r="D60">
        <v>15.36</v>
      </c>
      <c r="E60">
        <f t="shared" ref="E60:E65" si="0">(B60-D60)*(B60-D60)</f>
        <v>2.6896000000000018</v>
      </c>
    </row>
    <row r="61" spans="2:6" x14ac:dyDescent="0.25">
      <c r="B61">
        <v>18</v>
      </c>
      <c r="C61" s="4" t="s">
        <v>29</v>
      </c>
      <c r="D61">
        <v>18.54</v>
      </c>
      <c r="E61">
        <f t="shared" si="0"/>
        <v>0.29159999999999908</v>
      </c>
    </row>
    <row r="62" spans="2:6" x14ac:dyDescent="0.25">
      <c r="B62">
        <v>21</v>
      </c>
      <c r="C62" s="4" t="s">
        <v>29</v>
      </c>
      <c r="D62">
        <v>21.72</v>
      </c>
      <c r="E62">
        <f t="shared" si="0"/>
        <v>0.51839999999999842</v>
      </c>
    </row>
    <row r="63" spans="2:6" x14ac:dyDescent="0.25">
      <c r="B63">
        <v>24</v>
      </c>
      <c r="C63" s="4" t="s">
        <v>29</v>
      </c>
      <c r="D63">
        <v>24.9</v>
      </c>
      <c r="E63">
        <f t="shared" si="0"/>
        <v>0.80999999999999739</v>
      </c>
    </row>
    <row r="64" spans="2:6" x14ac:dyDescent="0.25">
      <c r="B64">
        <v>27</v>
      </c>
      <c r="C64" s="4" t="s">
        <v>29</v>
      </c>
      <c r="D64">
        <v>28.08</v>
      </c>
      <c r="E64">
        <f t="shared" si="0"/>
        <v>1.1663999999999963</v>
      </c>
    </row>
    <row r="65" spans="2:6" x14ac:dyDescent="0.25">
      <c r="B65">
        <v>33</v>
      </c>
      <c r="C65" s="4" t="s">
        <v>29</v>
      </c>
      <c r="D65">
        <v>31.26</v>
      </c>
      <c r="E65">
        <f t="shared" si="0"/>
        <v>3.0275999999999947</v>
      </c>
    </row>
    <row r="67" spans="2:6" x14ac:dyDescent="0.25">
      <c r="B67" t="s">
        <v>30</v>
      </c>
    </row>
    <row r="68" spans="2:6" x14ac:dyDescent="0.25">
      <c r="B68" t="s">
        <v>33</v>
      </c>
      <c r="C68" s="4" t="s">
        <v>31</v>
      </c>
      <c r="D68" s="6">
        <f>152/7</f>
        <v>21.714285714285715</v>
      </c>
    </row>
    <row r="70" spans="2:6" x14ac:dyDescent="0.25">
      <c r="B70" t="s">
        <v>32</v>
      </c>
    </row>
    <row r="71" spans="2:6" x14ac:dyDescent="0.25">
      <c r="B71" t="s">
        <v>35</v>
      </c>
    </row>
    <row r="73" spans="2:6" x14ac:dyDescent="0.25">
      <c r="B73" t="s">
        <v>36</v>
      </c>
    </row>
    <row r="75" spans="2:6" x14ac:dyDescent="0.25">
      <c r="B75">
        <v>12</v>
      </c>
      <c r="C75" s="4" t="s">
        <v>29</v>
      </c>
      <c r="D75">
        <v>21.71</v>
      </c>
      <c r="E75" s="3">
        <f>(B75-D75) *(B75-D75)</f>
        <v>94.284100000000024</v>
      </c>
      <c r="F75" s="6">
        <f>E75+E76+E77+E78+E79+E80+E81</f>
        <v>291.42869999999999</v>
      </c>
    </row>
    <row r="76" spans="2:6" x14ac:dyDescent="0.25">
      <c r="B76">
        <v>17</v>
      </c>
      <c r="C76" s="4" t="s">
        <v>29</v>
      </c>
      <c r="D76">
        <v>21.71</v>
      </c>
      <c r="E76" s="3">
        <f t="shared" ref="E76:E81" si="1">(B76-D76) *(B76-D76)</f>
        <v>22.184100000000008</v>
      </c>
    </row>
    <row r="77" spans="2:6" x14ac:dyDescent="0.25">
      <c r="B77">
        <v>18</v>
      </c>
      <c r="C77" s="4" t="s">
        <v>29</v>
      </c>
      <c r="D77">
        <v>21.71</v>
      </c>
      <c r="E77" s="3">
        <f t="shared" si="1"/>
        <v>13.764100000000006</v>
      </c>
    </row>
    <row r="78" spans="2:6" x14ac:dyDescent="0.25">
      <c r="B78">
        <v>21</v>
      </c>
      <c r="C78" s="4" t="s">
        <v>29</v>
      </c>
      <c r="D78">
        <v>21.71</v>
      </c>
      <c r="E78" s="3">
        <f t="shared" si="1"/>
        <v>0.50410000000000121</v>
      </c>
    </row>
    <row r="79" spans="2:6" x14ac:dyDescent="0.25">
      <c r="B79">
        <v>24</v>
      </c>
      <c r="C79" s="4" t="s">
        <v>29</v>
      </c>
      <c r="D79">
        <v>21.71</v>
      </c>
      <c r="E79" s="3">
        <f t="shared" si="1"/>
        <v>5.244099999999996</v>
      </c>
    </row>
    <row r="80" spans="2:6" x14ac:dyDescent="0.25">
      <c r="B80">
        <v>27</v>
      </c>
      <c r="C80" s="4" t="s">
        <v>29</v>
      </c>
      <c r="D80">
        <v>21.71</v>
      </c>
      <c r="E80" s="3">
        <f t="shared" si="1"/>
        <v>27.984099999999991</v>
      </c>
    </row>
    <row r="81" spans="2:5" x14ac:dyDescent="0.25">
      <c r="B81">
        <v>33</v>
      </c>
      <c r="C81" s="4" t="s">
        <v>29</v>
      </c>
      <c r="D81">
        <v>21.71</v>
      </c>
      <c r="E81" s="3">
        <f t="shared" si="1"/>
        <v>127.46409999999999</v>
      </c>
    </row>
    <row r="84" spans="2:5" x14ac:dyDescent="0.25">
      <c r="B84" t="s">
        <v>37</v>
      </c>
    </row>
    <row r="85" spans="2:5" x14ac:dyDescent="0.25">
      <c r="B85" t="s">
        <v>38</v>
      </c>
    </row>
    <row r="86" spans="2:5" x14ac:dyDescent="0.25">
      <c r="C86">
        <f xml:space="preserve"> 1 - (F59/F75)</f>
        <v>0.97070981684370827</v>
      </c>
    </row>
    <row r="88" spans="2:5" x14ac:dyDescent="0.25">
      <c r="B88" s="5" t="s">
        <v>39</v>
      </c>
      <c r="C88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Pereira da Cruz</dc:creator>
  <cp:lastModifiedBy>Leila Pereira da Cruz</cp:lastModifiedBy>
  <dcterms:created xsi:type="dcterms:W3CDTF">2025-03-20T12:52:07Z</dcterms:created>
  <dcterms:modified xsi:type="dcterms:W3CDTF">2025-03-20T13:57:36Z</dcterms:modified>
</cp:coreProperties>
</file>