
<file path=[Content_Types].xml><?xml version="1.0" encoding="utf-8"?>
<Types xmlns="http://schemas.openxmlformats.org/package/2006/content-types">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icensePackageFinder" sheetId="1" state="visible" r:id="rId2"/>
    <sheet name="ExpiringLicensePackagesFinder" sheetId="2" state="visible" r:id="rId3"/>
    <sheet name="LicensePackageBuilder" sheetId="3" state="visible" r:id="rId4"/>
    <sheet name="Inventory" sheetId="4" state="visible" r:id="rId5"/>
    <sheet name="LicensePackageViewer" sheetId="5" state="visible" r:id="rId6"/>
  </sheets>
  <definedNames>
    <definedName function="false" hidden="false" localSheetId="4" name="_xlnm.Print_Area" vbProcedure="false">LicensePackageViewer!$B$22:$O$48</definedName>
    <definedName function="false" hidden="false" name="Add_item" vbProcedure="false">LicensePackageBuilder!C1</definedName>
    <definedName function="false" hidden="false" name="ClientName_Dropdown" vbProcedure="false">LicensePackageBuilder!$K$14</definedName>
    <definedName function="false" hidden="false" name="ClientPartnerName_Dropdown" vbProcedure="false">LicensePackageBuilder!$K$15</definedName>
    <definedName function="false" hidden="false" name="LineItemName_Dropdown" vbProcedure="false">LicensePackageBuilder!A1</definedName>
    <definedName function="false" hidden="false" name="Location_Dropdown" vbProcedure="false">LicensePackageBuilder!$K$16</definedName>
    <definedName function="false" hidden="false" localSheetId="0" name="ClientName_Dropdown" vbProcedure="false">licensepackagefinder!#ref!</definedName>
    <definedName function="false" hidden="false" localSheetId="0" name="ClientPartnerName_Dropdown" vbProcedure="false">licensepackagefinder!#ref!</definedName>
    <definedName function="false" hidden="false" localSheetId="0" name="LineItemName_Dropdown" vbProcedure="false">LicensePackageFinder!B1</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M38" authorId="0">
      <text>
        <r>
          <rPr>
            <b val="true"/>
            <sz val="9"/>
            <color rgb="FF000000"/>
            <rFont val="Tahoma"/>
            <family val="0"/>
            <charset val="1"/>
          </rPr>
          <t xml:space="preserve">This applies a discount to the package subtotal. Applied AFTER individual item discounts.</t>
        </r>
      </text>
    </comment>
  </commentList>
</comments>
</file>

<file path=xl/sharedStrings.xml><?xml version="1.0" encoding="utf-8"?>
<sst xmlns="http://schemas.openxmlformats.org/spreadsheetml/2006/main" count="400" uniqueCount="236">
  <si>
    <t xml:space="preserve">Column Definitions</t>
  </si>
  <si>
    <t xml:space="preserve">ClientName</t>
  </si>
  <si>
    <t xml:space="preserve">ClientPartnerName</t>
  </si>
  <si>
    <t xml:space="preserve">Location</t>
  </si>
  <si>
    <t xml:space="preserve">PackageID</t>
  </si>
  <si>
    <t xml:space="preserve">LicensedUsers</t>
  </si>
  <si>
    <t xml:space="preserve">UserMinimum</t>
  </si>
  <si>
    <t xml:space="preserve">BaseInterjectPrice</t>
  </si>
  <si>
    <t xml:space="preserve">LicenseStartDate</t>
  </si>
  <si>
    <t xml:space="preserve">LicenseExpirationDate</t>
  </si>
  <si>
    <t xml:space="preserve">DurationMonths</t>
  </si>
  <si>
    <t xml:space="preserve">TotalPackageCost</t>
  </si>
  <si>
    <t xml:space="preserve">Status</t>
  </si>
  <si>
    <t xml:space="preserve">ChangeID</t>
  </si>
  <si>
    <t xml:space="preserve">FromCacheOrCurrentText</t>
  </si>
  <si>
    <t xml:space="preserve">Note</t>
  </si>
  <si>
    <t xml:space="preserve">Formatting Range</t>
  </si>
  <si>
    <t xml:space="preserve">Our cool Client</t>
  </si>
  <si>
    <t xml:space="preserve">Out cool Client's Partner</t>
  </si>
  <si>
    <t xml:space="preserve">Vancouver</t>
  </si>
  <si>
    <t xml:space="preserve">Active</t>
  </si>
  <si>
    <t xml:space="preserve">Report Formulas</t>
  </si>
  <si>
    <t xml:space="preserve">Pull:</t>
  </si>
  <si>
    <t xml:space="preserve">Drill to License Builder:</t>
  </si>
  <si>
    <t xml:space="preserve">Drill to License Viewer:</t>
  </si>
  <si>
    <t xml:space="preserve">Hidden Parameters and Notes</t>
  </si>
  <si>
    <t xml:space="preserve">Report Area Below</t>
  </si>
  <si>
    <r>
      <rPr>
        <sz val="29"/>
        <color rgb="FF244062"/>
        <rFont val="Arial Narrow"/>
        <family val="2"/>
        <charset val="1"/>
      </rPr>
      <t xml:space="preserve">Interject</t>
    </r>
    <r>
      <rPr>
        <sz val="14"/>
        <color rgb="FF244062"/>
        <rFont val="Calibri"/>
        <family val="2"/>
        <charset val="1"/>
      </rPr>
      <t xml:space="preserve">®</t>
    </r>
    <r>
      <rPr>
        <sz val="29"/>
        <color rgb="FF244062"/>
        <rFont val="Arial Narrow"/>
        <family val="2"/>
        <charset val="1"/>
      </rPr>
      <t xml:space="preserve"> Licensing</t>
    </r>
  </si>
  <si>
    <t xml:space="preserve">License Package Finder</t>
  </si>
  <si>
    <t xml:space="preserve">Search for any license package, past or present, using filters.</t>
  </si>
  <si>
    <t xml:space="preserve">General license info:</t>
  </si>
  <si>
    <t xml:space="preserve">Start date range:</t>
  </si>
  <si>
    <t xml:space="preserve">Expiration date range:</t>
  </si>
  <si>
    <t xml:space="preserve">Note contents:</t>
  </si>
  <si>
    <t xml:space="preserve">Client:</t>
  </si>
  <si>
    <t xml:space="preserve">Cake</t>
  </si>
  <si>
    <t xml:space="preserve">From:</t>
  </si>
  <si>
    <t xml:space="preserve">(yyyy-mm)</t>
  </si>
  <si>
    <t xml:space="preserve">Word(s) in note:</t>
  </si>
  <si>
    <t xml:space="preserve">Client Partner:</t>
  </si>
  <si>
    <t xml:space="preserve">To:</t>
  </si>
  <si>
    <t xml:space="preserve">Location/Branch:</t>
  </si>
  <si>
    <t xml:space="preserve">cloverd</t>
  </si>
  <si>
    <t xml:space="preserve">Search license history? (yes/no):</t>
  </si>
  <si>
    <t xml:space="preserve">no</t>
  </si>
  <si>
    <t xml:space="preserve">Searches cached, old versions of licenses.</t>
  </si>
  <si>
    <t xml:space="preserve">Include inactive licenses? (yes/no):</t>
  </si>
  <si>
    <t xml:space="preserve">y</t>
  </si>
  <si>
    <t xml:space="preserve">Searches licenses marked as inactive.</t>
  </si>
  <si>
    <t xml:space="preserve">Client Information</t>
  </si>
  <si>
    <t xml:space="preserve">Client Licenses</t>
  </si>
  <si>
    <t xml:space="preserve">Client Name</t>
  </si>
  <si>
    <t xml:space="preserve">Client Partner Name</t>
  </si>
  <si>
    <t xml:space="preserve">Package ID</t>
  </si>
  <si>
    <t xml:space="preserve">Licensed Users</t>
  </si>
  <si>
    <t xml:space="preserve">User License Minimum </t>
  </si>
  <si>
    <t xml:space="preserve">Per-User Base Price</t>
  </si>
  <si>
    <t xml:space="preserve">Start Date</t>
  </si>
  <si>
    <t xml:space="preserve">Expiration Date</t>
  </si>
  <si>
    <t xml:space="preserve">Duration (Months)</t>
  </si>
  <si>
    <t xml:space="preserve">Total Cost</t>
  </si>
  <si>
    <t xml:space="preserve">Change ID</t>
  </si>
  <si>
    <t xml:space="preserve">Current Version / From Cache</t>
  </si>
  <si>
    <t xml:space="preserve">Notes</t>
  </si>
  <si>
    <t xml:space="preserve">Great Cakes Company</t>
  </si>
  <si>
    <t xml:space="preserve">Colverdale, CA</t>
  </si>
  <si>
    <t xml:space="preserve">Current Version</t>
  </si>
  <si>
    <t xml:space="preserve">End of list</t>
  </si>
  <si>
    <t xml:space="preserve">Column Definitions - Single PULL</t>
  </si>
  <si>
    <t xml:space="preserve">BillingContactName</t>
  </si>
  <si>
    <t xml:space="preserve">BillingEmail</t>
  </si>
  <si>
    <t xml:space="preserve">CalculatedRenewalCost</t>
  </si>
  <si>
    <t xml:space="preserve">Column Definitions - Client info PULL ***DEPRECATED</t>
  </si>
  <si>
    <t xml:space="preserve">ClientLocationKey</t>
  </si>
  <si>
    <t xml:space="preserve">Column Definitions - License info PULL ***DEPRECATED</t>
  </si>
  <si>
    <t xml:space="preserve">Formatting Range - Single PULL</t>
  </si>
  <si>
    <t xml:space="preserve">Folio Financials</t>
  </si>
  <si>
    <t xml:space="preserve">Laminin Solutions</t>
  </si>
  <si>
    <t xml:space="preserve">McLean</t>
  </si>
  <si>
    <t xml:space="preserve">Fred Jones</t>
  </si>
  <si>
    <t xml:space="preserve">myemail</t>
  </si>
  <si>
    <t xml:space="preserve">Formatting Range - Client info PULL ***DEPRECATED</t>
  </si>
  <si>
    <t xml:space="preserve">Formatting Range - License info PULL ***DEPRECATED</t>
  </si>
  <si>
    <t xml:space="preserve"> </t>
  </si>
  <si>
    <t xml:space="preserve">PULL:</t>
  </si>
  <si>
    <t xml:space="preserve">DRILL to License Builder:</t>
  </si>
  <si>
    <t xml:space="preserve">Buggy report formulas save:</t>
  </si>
  <si>
    <t xml:space="preserve">x=ReportRange("Lic_Report_Renewal_Summary_Client_Info_Pull",O33:U34,O2:U2,O6:U6,Param(P25,P26,P27),FALSE)</t>
  </si>
  <si>
    <t xml:space="preserve">DRILL to License Viewer:</t>
  </si>
  <si>
    <t xml:space="preserve">x=ReportVariable("Lic_Package_Renewal_Summary_Lic_Pkg_Info_Pull",U33:U157,U4:AB4,U8:AB8,Param(P25,P26,P27),,TRUE,FALSE)</t>
  </si>
  <si>
    <t xml:space="preserve">DEPRECATED Client info PULL:</t>
  </si>
  <si>
    <t xml:space="preserve">=ReportRange("BillingMgmt_Expiring_Lic_Finder_Client_Info_Pull",30:31,2:2,6:6,Param(C23,C24,C25))</t>
  </si>
  <si>
    <t xml:space="preserve">DEPRECATED License info PULL:</t>
  </si>
  <si>
    <t xml:space="preserve">=ReportVariable("BillingMgmt_LP_Expiring_Lic_Pkg_Info_Pull",H29:H33,H4:P4,H8:P8,Param(C23,C24,C25),,TRUE,TRUE)</t>
  </si>
  <si>
    <t xml:space="preserve">Default val to pass to LPBuilder:</t>
  </si>
  <si>
    <t xml:space="preserve">License Renewals Summary Report</t>
  </si>
  <si>
    <t xml:space="preserve">Review and search currently active but soon expiring licenses.</t>
  </si>
  <si>
    <t xml:space="preserve">Expiration Start Month:</t>
  </si>
  <si>
    <t xml:space="preserve">Expiration End Month:</t>
  </si>
  <si>
    <t xml:space="preserve">(Optional)</t>
  </si>
  <si>
    <t xml:space="preserve">Billing Contact Name</t>
  </si>
  <si>
    <t xml:space="preserve">Billing Email</t>
  </si>
  <si>
    <t xml:space="preserve">Duration Of Months</t>
  </si>
  <si>
    <t xml:space="preserve">Total Package Cost</t>
  </si>
  <si>
    <t xml:space="preserve">Sonoma, CA</t>
  </si>
  <si>
    <t xml:space="preserve">financials@greatcakes.com</t>
  </si>
  <si>
    <t xml:space="preserve">Muddies Dog Grooming</t>
  </si>
  <si>
    <t xml:space="preserve">Portland, OR</t>
  </si>
  <si>
    <t xml:space="preserve">billing@muddiesdoggrooming.com</t>
  </si>
  <si>
    <t xml:space="preserve">Redmond</t>
  </si>
  <si>
    <t xml:space="preserve">St. Helena, CA</t>
  </si>
  <si>
    <t xml:space="preserve">Cloverdale, CA</t>
  </si>
  <si>
    <t xml:space="preserve">Jessica’s Wedding Planning</t>
  </si>
  <si>
    <t xml:space="preserve">Bismarck, ND</t>
  </si>
  <si>
    <t xml:space="preserve">accounting@jessicasweddings.com</t>
  </si>
  <si>
    <t xml:space="preserve">Wedding Planner Solutions</t>
  </si>
  <si>
    <t xml:space="preserve">2020/05/28</t>
  </si>
  <si>
    <t xml:space="preserve">2020/08/28</t>
  </si>
  <si>
    <t xml:space="preserve">Column Definitions - Prev. license pull</t>
  </si>
  <si>
    <t xml:space="preserve">EndOfListKey</t>
  </si>
  <si>
    <t xml:space="preserve">ItemName</t>
  </si>
  <si>
    <t xml:space="preserve">ItemPrice</t>
  </si>
  <si>
    <t xml:space="preserve">Quantity</t>
  </si>
  <si>
    <t xml:space="preserve">LicenseFactor</t>
  </si>
  <si>
    <t xml:space="preserve">ItemDiscount</t>
  </si>
  <si>
    <t xml:space="preserve">Column Definitions - Active lic. Pull</t>
  </si>
  <si>
    <t xml:space="preserve">Column Definitions - Save Results</t>
  </si>
  <si>
    <t xml:space="preserve">UpdatedItemPrice</t>
  </si>
  <si>
    <t xml:space="preserve">UpdatedQuantity</t>
  </si>
  <si>
    <t xml:space="preserve">MessageToUser</t>
  </si>
  <si>
    <t xml:space="preserve">Formatting Range - Prev. license pull</t>
  </si>
  <si>
    <t xml:space="preserve">Financial Force Pkg 1 Monthly</t>
  </si>
  <si>
    <t xml:space="preserve">Formatting Range - Active lic. pull</t>
  </si>
  <si>
    <t xml:space="preserve">Formatting Range - Add 5 Rows PULL</t>
  </si>
  <si>
    <t xml:space="preserve">Previous license PULL:</t>
  </si>
  <si>
    <t xml:space="preserve">ClientName Dropdown:</t>
  </si>
  <si>
    <t xml:space="preserve">Add 5 rows PULL:</t>
  </si>
  <si>
    <t xml:space="preserve">=ReportRange("Lic_Report_Invoice_Add_Line_Item_Rows_Pull",B48:N49,B2:N2,B6:N6,Param(D48,G48,H48,I48,K48,D56,G56,H56,I56,K56),FALSE)</t>
  </si>
  <si>
    <t xml:space="preserve">Active license ADD 5 ITEMS:</t>
  </si>
  <si>
    <t xml:space="preserve">=ReportVariable("Lic_Report_Invoice_Add_Line_Item_Rows_Pull_ver_2",D55:D58,D2:P2,D12:P12)</t>
  </si>
  <si>
    <t xml:space="preserve">ClientPartnerName Dropdown:</t>
  </si>
  <si>
    <t xml:space="preserve">^Disabled for now, remove tick</t>
  </si>
  <si>
    <t xml:space="preserve">Active license PULL:</t>
  </si>
  <si>
    <t xml:space="preserve">Location Dropdown:</t>
  </si>
  <si>
    <t xml:space="preserve">=ReportVariable("Lic_Report_Invoice_Add_Line_Item_Rows_Pull_ver_2",D55:D69,D2:AA2,D12:AA12,,"ItemName,ItemPrice,Quantity,ItemDiscount,LicenseFactor",FALSE)</t>
  </si>
  <si>
    <t xml:space="preserve">Active license SAVE:</t>
  </si>
  <si>
    <t xml:space="preserve">J+'Invoice and License Builder'!B1</t>
  </si>
  <si>
    <t xml:space="preserve">Copy to cells A8 and B8 for add item jDropdown:</t>
  </si>
  <si>
    <t xml:space="preserve">Add item-&gt;</t>
  </si>
  <si>
    <t xml:space="preserve">License Package Builder</t>
  </si>
  <si>
    <r>
      <rPr>
        <i val="true"/>
        <sz val="11"/>
        <color rgb="FF000000"/>
        <rFont val="Calibri"/>
        <family val="2"/>
        <charset val="1"/>
      </rPr>
      <t xml:space="preserve">View</t>
    </r>
    <r>
      <rPr>
        <sz val="11"/>
        <color rgb="FF000000"/>
        <rFont val="Calibri"/>
        <family val="2"/>
        <charset val="1"/>
      </rPr>
      <t xml:space="preserve"> cell:</t>
    </r>
  </si>
  <si>
    <t xml:space="preserve">            Compare your previous license to the active one, make your changes to the active license, then when you are ready to view a final invoice, save the report and go to the invoice view generator report.</t>
  </si>
  <si>
    <r>
      <rPr>
        <i val="true"/>
        <sz val="11"/>
        <color rgb="FF000000"/>
        <rFont val="Calibri"/>
        <family val="2"/>
        <charset val="1"/>
      </rPr>
      <t xml:space="preserve">Editable</t>
    </r>
    <r>
      <rPr>
        <sz val="11"/>
        <color rgb="FF000000"/>
        <rFont val="Calibri"/>
        <family val="2"/>
        <charset val="1"/>
      </rPr>
      <t xml:space="preserve"> cell:</t>
    </r>
  </si>
  <si>
    <t xml:space="preserve">            To create a NEW license package, run CLEAR on this sheet, enter the PackageID of the previous license you would like to compare to, then PULL again to pull the previous license info. Fill in the Client, Client Partner and Location for your new license package.</t>
  </si>
  <si>
    <t xml:space="preserve">Active/New License Package</t>
  </si>
  <si>
    <t xml:space="preserve">Comparison License Package</t>
  </si>
  <si>
    <t xml:space="preserve">Package Details</t>
  </si>
  <si>
    <t xml:space="preserve">License Package ID:</t>
  </si>
  <si>
    <t xml:space="preserve">(Leave blank to create new package)</t>
  </si>
  <si>
    <t xml:space="preserve">Current Licensed Users:</t>
  </si>
  <si>
    <t xml:space="preserve">Per-User Renewal Cost:</t>
  </si>
  <si>
    <t xml:space="preserve">License Term (months):</t>
  </si>
  <si>
    <t xml:space="preserve">(Required)</t>
  </si>
  <si>
    <t xml:space="preserve">Display an older (cached) versions of this license (optional):</t>
  </si>
  <si>
    <t xml:space="preserve">License User Minimum:</t>
  </si>
  <si>
    <t xml:space="preserve">Package Discount:</t>
  </si>
  <si>
    <t xml:space="preserve">Current Partner Split:</t>
  </si>
  <si>
    <r>
      <rPr>
        <sz val="14"/>
        <color rgb="FF000000"/>
        <rFont val="Arial"/>
        <family val="2"/>
        <charset val="1"/>
      </rPr>
      <t xml:space="preserve">Package </t>
    </r>
    <r>
      <rPr>
        <b val="true"/>
        <sz val="14"/>
        <color rgb="FF000000"/>
        <rFont val="Arial"/>
        <family val="2"/>
        <charset val="1"/>
      </rPr>
      <t xml:space="preserve">Change ID</t>
    </r>
    <r>
      <rPr>
        <sz val="14"/>
        <color rgb="FF000000"/>
        <rFont val="Arial"/>
        <family val="2"/>
        <charset val="1"/>
      </rPr>
      <t xml:space="preserve">:</t>
    </r>
  </si>
  <si>
    <r>
      <rPr>
        <sz val="13"/>
        <color rgb="FF000000"/>
        <rFont val="Arial"/>
        <family val="2"/>
        <charset val="1"/>
      </rPr>
      <t xml:space="preserve">Copy </t>
    </r>
    <r>
      <rPr>
        <i val="true"/>
        <sz val="13"/>
        <color rgb="FF000000"/>
        <rFont val="Arial"/>
        <family val="2"/>
        <charset val="1"/>
      </rPr>
      <t xml:space="preserve">Package Details</t>
    </r>
    <r>
      <rPr>
        <sz val="13"/>
        <color rgb="FF000000"/>
        <rFont val="Arial"/>
        <family val="2"/>
        <charset val="1"/>
      </rPr>
      <t xml:space="preserve"> from Comparison Package? (y/n):</t>
    </r>
  </si>
  <si>
    <t xml:space="preserve">n</t>
  </si>
  <si>
    <t xml:space="preserve">Package Start Date:</t>
  </si>
  <si>
    <t xml:space="preserve">Package End Date:</t>
  </si>
  <si>
    <r>
      <rPr>
        <sz val="13"/>
        <color rgb="FF000000"/>
        <rFont val="Arial"/>
        <family val="2"/>
        <charset val="1"/>
      </rPr>
      <t xml:space="preserve">Copy </t>
    </r>
    <r>
      <rPr>
        <i val="true"/>
        <sz val="13"/>
        <color rgb="FF000000"/>
        <rFont val="Arial"/>
        <family val="2"/>
        <charset val="1"/>
      </rPr>
      <t xml:space="preserve">Package Items</t>
    </r>
    <r>
      <rPr>
        <sz val="13"/>
        <color rgb="FF000000"/>
        <rFont val="Arial"/>
        <family val="2"/>
        <charset val="1"/>
      </rPr>
      <t xml:space="preserve"> from Comparison Package? (y/n):</t>
    </r>
  </si>
  <si>
    <t xml:space="preserve">Package Notes:</t>
  </si>
  <si>
    <t xml:space="preserve">Discussed 5% package discount for renewal cycle.</t>
  </si>
  <si>
    <t xml:space="preserve">Package Items - Summary</t>
  </si>
  <si>
    <t xml:space="preserve">License Totals</t>
  </si>
  <si>
    <t xml:space="preserve">Total Amount Saved</t>
  </si>
  <si>
    <t xml:space="preserve">Totals</t>
  </si>
  <si>
    <t xml:space="preserve">Subtotal</t>
  </si>
  <si>
    <t xml:space="preserve">Package Items - Details</t>
  </si>
  <si>
    <t xml:space="preserve">Item</t>
  </si>
  <si>
    <t xml:space="preserve">Unit Price</t>
  </si>
  <si>
    <t xml:space="preserve">License Factor</t>
  </si>
  <si>
    <t xml:space="preserve">Increased Unit Price</t>
  </si>
  <si>
    <t xml:space="preserve">Item Discount</t>
  </si>
  <si>
    <t xml:space="preserve">Unit Subtotal</t>
  </si>
  <si>
    <t xml:space="preserve">Message</t>
  </si>
  <si>
    <t xml:space="preserve">Financial Tool 1</t>
  </si>
  <si>
    <t xml:space="preserve">Receipt Builder</t>
  </si>
  <si>
    <t xml:space="preserve">Interject Base Monthly</t>
  </si>
  <si>
    <t xml:space="preserve">ADD 5 ROWS</t>
  </si>
  <si>
    <t xml:space="preserve">ItemID</t>
  </si>
  <si>
    <t xml:space="preserve">DefaultPrice</t>
  </si>
  <si>
    <t xml:space="preserve">Updated</t>
  </si>
  <si>
    <t xml:space="preserve">Timelook</t>
  </si>
  <si>
    <t xml:space="preserve">Hidden Parameters and Note</t>
  </si>
  <si>
    <t xml:space="preserve">Years (count):</t>
  </si>
  <si>
    <t xml:space="preserve">Interject Product Inventory</t>
  </si>
  <si>
    <t xml:space="preserve">A tool to view the items in Interjects inventory; use to find and select items to include in a client's license package.</t>
  </si>
  <si>
    <t xml:space="preserve">Item Name:</t>
  </si>
  <si>
    <t xml:space="preserve">Item ID</t>
  </si>
  <si>
    <t xml:space="preserve">Item Name</t>
  </si>
  <si>
    <t xml:space="preserve">Default Price</t>
  </si>
  <si>
    <t xml:space="preserve">Last Updated</t>
  </si>
  <si>
    <t xml:space="preserve">Public Samples Monthly</t>
  </si>
  <si>
    <t xml:space="preserve">Package Term (months):</t>
  </si>
  <si>
    <t xml:space="preserve">Invoice Presentation View</t>
  </si>
  <si>
    <t xml:space="preserve">Package Change ID:</t>
  </si>
  <si>
    <t xml:space="preserve">INVOICE</t>
  </si>
  <si>
    <t xml:space="preserve">Invoice Number:</t>
  </si>
  <si>
    <t xml:space="preserve">License Term:</t>
  </si>
  <si>
    <t xml:space="preserve">Invoice Date:</t>
  </si>
  <si>
    <t xml:space="preserve">Date Due:</t>
  </si>
  <si>
    <t xml:space="preserve">1404 NE 134th St. Suite 200</t>
  </si>
  <si>
    <t xml:space="preserve">Phone:</t>
  </si>
  <si>
    <t xml:space="preserve">855-546-0036</t>
  </si>
  <si>
    <t xml:space="preserve">Vancouver, WA 98685</t>
  </si>
  <si>
    <t xml:space="preserve">Email:</t>
  </si>
  <si>
    <t xml:space="preserve">email@gointerject.com</t>
  </si>
  <si>
    <t xml:space="preserve">Reference:</t>
  </si>
  <si>
    <t xml:space="preserve">Interject Annual Subscription</t>
  </si>
  <si>
    <t xml:space="preserve">Bill To:</t>
  </si>
  <si>
    <t xml:space="preserve">Jessica Smith</t>
  </si>
  <si>
    <t xml:space="preserve">PO Number:</t>
  </si>
  <si>
    <t xml:space="preserve">PO-0078</t>
  </si>
  <si>
    <t xml:space="preserve">Address:</t>
  </si>
  <si>
    <r>
      <rPr>
        <sz val="14"/>
        <color rgb="FF000000"/>
        <rFont val="Calibri"/>
        <family val="2"/>
        <charset val="1"/>
      </rPr>
      <t xml:space="preserve">2323 165</t>
    </r>
    <r>
      <rPr>
        <vertAlign val="superscript"/>
        <sz val="14"/>
        <color rgb="FF000000"/>
        <rFont val="Calibri"/>
        <family val="2"/>
        <charset val="1"/>
      </rPr>
      <t xml:space="preserve">th</t>
    </r>
    <r>
      <rPr>
        <sz val="14"/>
        <color rgb="FF000000"/>
        <rFont val="Calibri"/>
        <family val="2"/>
        <charset val="1"/>
      </rPr>
      <t xml:space="preserve"> PL 47927</t>
    </r>
  </si>
  <si>
    <t xml:space="preserve">Contact:</t>
  </si>
  <si>
    <t xml:space="preserve">678-910-1111</t>
  </si>
  <si>
    <t xml:space="preserve">Description</t>
  </si>
  <si>
    <t xml:space="preserve">License Factor Increase</t>
  </si>
  <si>
    <t xml:space="preserve">After Increase</t>
  </si>
  <si>
    <t xml:space="preserve">Discount</t>
  </si>
  <si>
    <t xml:space="preserve">Unit Total</t>
  </si>
  <si>
    <t xml:space="preserve">Amount</t>
  </si>
</sst>
</file>

<file path=xl/styles.xml><?xml version="1.0" encoding="utf-8"?>
<styleSheet xmlns="http://schemas.openxmlformats.org/spreadsheetml/2006/main">
  <numFmts count="9">
    <numFmt numFmtId="164" formatCode="General"/>
    <numFmt numFmtId="165" formatCode="\$#,##0.00"/>
    <numFmt numFmtId="166" formatCode="M/D/YYYY"/>
    <numFmt numFmtId="167" formatCode="YYYY/MM/DD;@"/>
    <numFmt numFmtId="168" formatCode="YYYY\-MM\-DD;@"/>
    <numFmt numFmtId="169" formatCode="0%"/>
    <numFmt numFmtId="170" formatCode="#,##0"/>
    <numFmt numFmtId="171" formatCode="\$#,##0_);[RED]&quot;($&quot;#,##0\)"/>
    <numFmt numFmtId="172" formatCode="D\-MMM\-YY"/>
  </numFmts>
  <fonts count="4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2"/>
      <color rgb="FF000000"/>
      <name val="Arial"/>
      <family val="2"/>
      <charset val="1"/>
    </font>
    <font>
      <b val="true"/>
      <sz val="11"/>
      <color rgb="FF000000"/>
      <name val="Calibri"/>
      <family val="2"/>
      <charset val="1"/>
    </font>
    <font>
      <sz val="29"/>
      <color rgb="FF244062"/>
      <name val="Arial Narrow"/>
      <family val="2"/>
      <charset val="1"/>
    </font>
    <font>
      <sz val="14"/>
      <color rgb="FF244062"/>
      <name val="Calibri"/>
      <family val="2"/>
      <charset val="1"/>
    </font>
    <font>
      <sz val="19"/>
      <color rgb="FF000000"/>
      <name val="Arial Narrow"/>
      <family val="2"/>
      <charset val="1"/>
    </font>
    <font>
      <i val="true"/>
      <sz val="12"/>
      <color rgb="FFA6A6A6"/>
      <name val="Calibri"/>
      <family val="2"/>
      <charset val="1"/>
    </font>
    <font>
      <i val="true"/>
      <sz val="11"/>
      <color rgb="FFA6A6A6"/>
      <name val="Calibri"/>
      <family val="2"/>
      <charset val="1"/>
    </font>
    <font>
      <b val="true"/>
      <i val="true"/>
      <sz val="14"/>
      <color rgb="FF000000"/>
      <name val="Arial"/>
      <family val="2"/>
      <charset val="1"/>
    </font>
    <font>
      <u val="single"/>
      <sz val="14"/>
      <color rgb="FF0563C1"/>
      <name val="Arial"/>
      <family val="2"/>
      <charset val="1"/>
    </font>
    <font>
      <u val="single"/>
      <sz val="11"/>
      <color rgb="FF0563C1"/>
      <name val="Calibri"/>
      <family val="2"/>
      <charset val="1"/>
    </font>
    <font>
      <sz val="14"/>
      <color rgb="FF000000"/>
      <name val="Arial"/>
      <family val="2"/>
      <charset val="1"/>
    </font>
    <font>
      <i val="true"/>
      <sz val="12"/>
      <color rgb="FFC00000"/>
      <name val="Calibri"/>
      <family val="2"/>
      <charset val="1"/>
    </font>
    <font>
      <sz val="18"/>
      <color rgb="FFFFFFFF"/>
      <name val="Calibri"/>
      <family val="2"/>
      <charset val="1"/>
    </font>
    <font>
      <b val="true"/>
      <sz val="12"/>
      <color rgb="FFFFFFFF"/>
      <name val="Calibri"/>
      <family val="2"/>
      <charset val="1"/>
    </font>
    <font>
      <b val="true"/>
      <sz val="12"/>
      <color rgb="FF000000"/>
      <name val="Arial"/>
      <family val="2"/>
      <charset val="1"/>
    </font>
    <font>
      <sz val="14"/>
      <color rgb="FF000000"/>
      <name val="Calibri"/>
      <family val="2"/>
      <charset val="1"/>
    </font>
    <font>
      <sz val="12"/>
      <color rgb="FFA6A6A6"/>
      <name val="Calibri"/>
      <family val="2"/>
      <charset val="1"/>
    </font>
    <font>
      <i val="true"/>
      <sz val="11"/>
      <color rgb="FF000000"/>
      <name val="Calibri"/>
      <family val="2"/>
      <charset val="1"/>
    </font>
    <font>
      <sz val="12"/>
      <color rgb="FF000000"/>
      <name val="Calibri"/>
      <family val="2"/>
      <charset val="1"/>
    </font>
    <font>
      <i val="true"/>
      <sz val="11"/>
      <color rgb="FF808080"/>
      <name val="Calibri"/>
      <family val="2"/>
      <charset val="1"/>
    </font>
    <font>
      <sz val="20"/>
      <color rgb="FFFFFFFF"/>
      <name val="Calibri"/>
      <family val="2"/>
      <charset val="1"/>
    </font>
    <font>
      <sz val="18"/>
      <color rgb="FF000000"/>
      <name val="Calibri"/>
      <family val="2"/>
      <charset val="1"/>
    </font>
    <font>
      <sz val="10"/>
      <color rgb="FF000000"/>
      <name val="Century Gothic"/>
      <family val="2"/>
      <charset val="1"/>
    </font>
    <font>
      <i val="true"/>
      <sz val="12"/>
      <color rgb="FF000000"/>
      <name val="Century Gothic"/>
      <family val="2"/>
      <charset val="1"/>
    </font>
    <font>
      <b val="true"/>
      <sz val="14"/>
      <color rgb="FF000000"/>
      <name val="Arial"/>
      <family val="2"/>
      <charset val="1"/>
    </font>
    <font>
      <i val="true"/>
      <sz val="12"/>
      <color rgb="FF808080"/>
      <name val="Calibri"/>
      <family val="2"/>
      <charset val="1"/>
    </font>
    <font>
      <sz val="11"/>
      <color rgb="FF808080"/>
      <name val="Calibri"/>
      <family val="2"/>
      <charset val="1"/>
    </font>
    <font>
      <sz val="13"/>
      <color rgb="FF000000"/>
      <name val="Arial"/>
      <family val="2"/>
      <charset val="1"/>
    </font>
    <font>
      <i val="true"/>
      <sz val="13"/>
      <color rgb="FF000000"/>
      <name val="Arial"/>
      <family val="2"/>
      <charset val="1"/>
    </font>
    <font>
      <sz val="14"/>
      <name val="Calibri"/>
      <family val="2"/>
      <charset val="1"/>
    </font>
    <font>
      <b val="true"/>
      <sz val="9"/>
      <color rgb="FF000000"/>
      <name val="Tahoma"/>
      <family val="0"/>
      <charset val="1"/>
    </font>
    <font>
      <b val="true"/>
      <sz val="11"/>
      <color rgb="FFFFFFFF"/>
      <name val="Calibri"/>
      <family val="2"/>
      <charset val="1"/>
    </font>
    <font>
      <i val="true"/>
      <sz val="12"/>
      <color rgb="FF000000"/>
      <name val="Calibri"/>
      <family val="2"/>
      <charset val="1"/>
    </font>
    <font>
      <sz val="11"/>
      <color rgb="FF000000"/>
      <name val="Century Gothic"/>
      <family val="2"/>
      <charset val="1"/>
    </font>
    <font>
      <b val="true"/>
      <sz val="12"/>
      <color rgb="FF000000"/>
      <name val="Century Gothic"/>
      <family val="2"/>
      <charset val="1"/>
    </font>
    <font>
      <u val="single"/>
      <sz val="14"/>
      <color rgb="FF1488C4"/>
      <name val="Calibri"/>
      <family val="2"/>
      <charset val="1"/>
    </font>
    <font>
      <sz val="14"/>
      <color rgb="FFFFFFFF"/>
      <name val="Calibri"/>
      <family val="2"/>
      <charset val="1"/>
    </font>
    <font>
      <vertAlign val="superscript"/>
      <sz val="14"/>
      <color rgb="FF000000"/>
      <name val="Calibri"/>
      <family val="2"/>
      <charset val="1"/>
    </font>
    <font>
      <sz val="16"/>
      <color rgb="FF000000"/>
      <name val="Calibri"/>
      <family val="2"/>
      <charset val="1"/>
    </font>
    <font>
      <sz val="16"/>
      <color rgb="FF000000"/>
      <name val="Arial"/>
      <family val="2"/>
      <charset val="1"/>
    </font>
    <font>
      <b val="true"/>
      <sz val="16"/>
      <color rgb="FF000000"/>
      <name val="Arial"/>
      <family val="2"/>
      <charset val="1"/>
    </font>
    <font>
      <sz val="10"/>
      <color rgb="FF500050"/>
      <name val="Arial"/>
      <family val="2"/>
      <charset val="1"/>
    </font>
    <font>
      <b val="true"/>
      <sz val="12"/>
      <color rgb="FF000000"/>
      <name val="Calibri"/>
      <family val="2"/>
      <charset val="1"/>
    </font>
  </fonts>
  <fills count="16">
    <fill>
      <patternFill patternType="none"/>
    </fill>
    <fill>
      <patternFill patternType="gray125"/>
    </fill>
    <fill>
      <patternFill patternType="solid">
        <fgColor rgb="FF244062"/>
        <bgColor rgb="FF003366"/>
      </patternFill>
    </fill>
    <fill>
      <patternFill patternType="solid">
        <fgColor rgb="FFDCE6F1"/>
        <bgColor rgb="FFD2F0F7"/>
      </patternFill>
    </fill>
    <fill>
      <patternFill patternType="solid">
        <fgColor rgb="FFD9D9D9"/>
        <bgColor rgb="FFDCE6F1"/>
      </patternFill>
    </fill>
    <fill>
      <patternFill patternType="solid">
        <fgColor rgb="FF1488C4"/>
        <bgColor rgb="FF008080"/>
      </patternFill>
    </fill>
    <fill>
      <patternFill patternType="solid">
        <fgColor rgb="FF366092"/>
        <bgColor rgb="FF244062"/>
      </patternFill>
    </fill>
    <fill>
      <patternFill patternType="solid">
        <fgColor rgb="FFE2F0D9"/>
        <bgColor rgb="FFDCE6F1"/>
      </patternFill>
    </fill>
    <fill>
      <patternFill patternType="solid">
        <fgColor rgb="FFC5E0B4"/>
        <bgColor rgb="FFD9D9D9"/>
      </patternFill>
    </fill>
    <fill>
      <patternFill patternType="solid">
        <fgColor rgb="FFFFE699"/>
        <bgColor rgb="FFFFFFCC"/>
      </patternFill>
    </fill>
    <fill>
      <patternFill patternType="solid">
        <fgColor rgb="FF57B5EF"/>
        <bgColor rgb="FF687CC8"/>
      </patternFill>
    </fill>
    <fill>
      <patternFill patternType="solid">
        <fgColor rgb="FFA6D3F8"/>
        <bgColor rgb="FFB0C7E2"/>
      </patternFill>
    </fill>
    <fill>
      <patternFill patternType="solid">
        <fgColor rgb="FFB0C7E2"/>
        <bgColor rgb="FFA6D3F8"/>
      </patternFill>
    </fill>
    <fill>
      <patternFill patternType="solid">
        <fgColor rgb="FF687CC8"/>
        <bgColor rgb="FF808080"/>
      </patternFill>
    </fill>
    <fill>
      <patternFill patternType="solid">
        <fgColor rgb="FFD2F0F7"/>
        <bgColor rgb="FFDCE6F1"/>
      </patternFill>
    </fill>
    <fill>
      <patternFill patternType="solid">
        <fgColor rgb="FFBFBFBF"/>
        <bgColor rgb="FFB0C7E2"/>
      </patternFill>
    </fill>
  </fills>
  <borders count="12">
    <border diagonalUp="false" diagonalDown="false">
      <left/>
      <right/>
      <top/>
      <bottom/>
      <diagonal/>
    </border>
    <border diagonalUp="false" diagonalDown="false">
      <left/>
      <right/>
      <top/>
      <bottom style="thin"/>
      <diagonal/>
    </border>
    <border diagonalUp="false" diagonalDown="false">
      <left/>
      <right/>
      <top style="dashed"/>
      <bottom/>
      <diagonal/>
    </border>
    <border diagonalUp="false" diagonalDown="false">
      <left/>
      <right/>
      <top/>
      <bottom style="dotted"/>
      <diagonal/>
    </border>
    <border diagonalUp="false" diagonalDown="false">
      <left/>
      <right/>
      <top style="thin"/>
      <bottom style="thin"/>
      <diagonal/>
    </border>
    <border diagonalUp="false" diagonalDown="false">
      <left/>
      <right/>
      <top/>
      <bottom style="dashed"/>
      <diagonal/>
    </border>
    <border diagonalUp="false" diagonalDown="false">
      <left/>
      <right/>
      <top/>
      <bottom style="hair"/>
      <diagonal/>
    </border>
    <border diagonalUp="false" diagonalDown="false">
      <left/>
      <right/>
      <top style="hair"/>
      <bottom/>
      <diagonal/>
    </border>
    <border diagonalUp="false" diagonalDown="false">
      <left/>
      <right style="hair"/>
      <top style="hair"/>
      <bottom/>
      <diagonal/>
    </border>
    <border diagonalUp="false" diagonalDown="false">
      <left/>
      <right style="hair"/>
      <top/>
      <bottom style="hair"/>
      <diagonal/>
    </border>
    <border diagonalUp="false" diagonalDown="false">
      <left/>
      <right style="thin"/>
      <top style="thin"/>
      <bottom style="dashed"/>
      <diagonal/>
    </border>
    <border diagonalUp="false" diagonalDown="false">
      <left/>
      <right/>
      <top style="thin"/>
      <bottom style="dashed"/>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1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5" fillId="4" borderId="0" xfId="0" applyFont="true" applyBorder="false" applyAlignment="false" applyProtection="false">
      <alignment horizontal="general" vertical="bottom" textRotation="0" wrapText="false" indent="0" shrinkToFit="false"/>
      <protection locked="true" hidden="false"/>
    </xf>
    <xf numFmtId="166" fontId="5" fillId="4" borderId="0" xfId="0" applyFont="true" applyBorder="false" applyAlignment="true" applyProtection="false">
      <alignment horizontal="right" vertical="bottom" textRotation="0" wrapText="false" indent="0" shrinkToFit="false"/>
      <protection locked="true" hidden="false"/>
    </xf>
    <xf numFmtId="166"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20" applyFont="true" applyBorder="true" applyAlignment="true" applyProtection="true">
      <alignment horizontal="right"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6" fontId="15" fillId="0" borderId="1"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18" fillId="5" borderId="0" xfId="0" applyFont="true" applyBorder="true" applyAlignment="true" applyProtection="false">
      <alignment horizontal="left" vertical="bottom" textRotation="0" wrapText="false" indent="0" shrinkToFit="false"/>
      <protection locked="true" hidden="false"/>
    </xf>
    <xf numFmtId="164" fontId="18" fillId="6" borderId="0"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5" fillId="4" borderId="2" xfId="0" applyFont="true" applyBorder="true" applyAlignment="false" applyProtection="false">
      <alignment horizontal="general" vertical="bottom" textRotation="0" wrapText="false" indent="0" shrinkToFit="false"/>
      <protection locked="true" hidden="false"/>
    </xf>
    <xf numFmtId="166" fontId="5" fillId="4" borderId="2" xfId="0" applyFont="true" applyBorder="true" applyAlignment="true" applyProtection="false">
      <alignment horizontal="right" vertical="bottom" textRotation="0" wrapText="false" indent="0" shrinkToFit="false"/>
      <protection locked="true" hidden="false"/>
    </xf>
    <xf numFmtId="166" fontId="5" fillId="4" borderId="2"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7" fontId="19" fillId="7" borderId="0" xfId="0" applyFont="true" applyBorder="false" applyAlignment="false" applyProtection="false">
      <alignment horizontal="general" vertical="bottom" textRotation="0" wrapText="false" indent="0" shrinkToFit="false"/>
      <protection locked="true" hidden="false"/>
    </xf>
    <xf numFmtId="167" fontId="5" fillId="7" borderId="0" xfId="0" applyFont="true" applyBorder="false" applyAlignment="false" applyProtection="false">
      <alignment horizontal="general" vertical="bottom" textRotation="0" wrapText="false" indent="0" shrinkToFit="false"/>
      <protection locked="true" hidden="false"/>
    </xf>
    <xf numFmtId="165" fontId="5" fillId="7" borderId="0" xfId="0" applyFont="true" applyBorder="false" applyAlignment="false" applyProtection="false">
      <alignment horizontal="general" vertical="bottom" textRotation="0" wrapText="false" indent="0" shrinkToFit="false"/>
      <protection locked="true" hidden="false"/>
    </xf>
    <xf numFmtId="164" fontId="5" fillId="8"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8" fontId="20" fillId="0" borderId="1"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8" fillId="6" borderId="0" xfId="0" applyFont="true" applyBorder="true" applyAlignment="true" applyProtection="false">
      <alignment horizontal="left" vertical="bottom" textRotation="0" wrapText="false" indent="0" shrinkToFit="false"/>
      <protection locked="true" hidden="false"/>
    </xf>
    <xf numFmtId="167" fontId="19" fillId="7" borderId="0" xfId="0" applyFont="true" applyBorder="false" applyAlignment="true" applyProtection="false">
      <alignment horizontal="right" vertical="bottom" textRotation="0" wrapText="false" indent="0" shrinkToFit="false"/>
      <protection locked="true" hidden="false"/>
    </xf>
    <xf numFmtId="167" fontId="5" fillId="7" borderId="0" xfId="0" applyFont="true" applyBorder="false" applyAlignment="true" applyProtection="false">
      <alignment horizontal="right"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5" fontId="5" fillId="9" borderId="0" xfId="0" applyFont="true" applyBorder="false" applyAlignment="false" applyProtection="false">
      <alignment horizontal="general" vertical="bottom" textRotation="0" wrapText="false" indent="0" shrinkToFit="false"/>
      <protection locked="true" hidden="false"/>
    </xf>
    <xf numFmtId="169" fontId="5" fillId="9" borderId="0" xfId="0" applyFont="true" applyBorder="true" applyAlignment="true" applyProtection="false">
      <alignment horizontal="right" vertical="bottom" textRotation="0" wrapText="false" indent="0" shrinkToFit="false"/>
      <protection locked="true" hidden="false"/>
    </xf>
    <xf numFmtId="165" fontId="5" fillId="4" borderId="0" xfId="0" applyFont="true" applyBorder="true" applyAlignment="true" applyProtection="false">
      <alignment horizontal="right" vertical="bottom" textRotation="0" wrapText="false" indent="0" shrinkToFit="false"/>
      <protection locked="true" hidden="false"/>
    </xf>
    <xf numFmtId="169" fontId="5" fillId="9" borderId="0" xfId="0" applyFont="true" applyBorder="false" applyAlignment="true" applyProtection="false">
      <alignment horizontal="right" vertical="bottom" textRotation="0" wrapText="false" indent="0" shrinkToFit="false"/>
      <protection locked="true" hidden="false"/>
    </xf>
    <xf numFmtId="165" fontId="5" fillId="4" borderId="0" xfId="0" applyFont="true" applyBorder="false" applyAlignment="true" applyProtection="false">
      <alignment horizontal="right"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5" fontId="5" fillId="4" borderId="0" xfId="0" applyFont="true" applyBorder="true" applyAlignment="false" applyProtection="false">
      <alignment horizontal="general" vertical="bottom" textRotation="0" wrapText="false" indent="0" shrinkToFit="false"/>
      <protection locked="true" hidden="false"/>
    </xf>
    <xf numFmtId="170" fontId="5" fillId="4" borderId="0" xfId="0" applyFont="true" applyBorder="true" applyAlignment="true" applyProtection="false">
      <alignment horizontal="right" vertical="bottom" textRotation="0" wrapText="false" indent="0" shrinkToFit="false"/>
      <protection locked="true" hidden="false"/>
    </xf>
    <xf numFmtId="169" fontId="5" fillId="4" borderId="0" xfId="0" applyFont="true" applyBorder="true" applyAlignment="true" applyProtection="false">
      <alignment horizontal="right" vertical="bottom" textRotation="0" wrapText="false" indent="0" shrinkToFit="false"/>
      <protection locked="true" hidden="false"/>
    </xf>
    <xf numFmtId="169" fontId="5" fillId="4" borderId="0" xfId="0" applyFont="true" applyBorder="false" applyAlignment="true" applyProtection="false">
      <alignment horizontal="right" vertical="bottom" textRotation="0" wrapText="false" indent="0" shrinkToFit="false"/>
      <protection locked="true" hidden="false"/>
    </xf>
    <xf numFmtId="164" fontId="14" fillId="0" borderId="0" xfId="20" applyFont="fals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right" vertical="bottom" textRotation="0" wrapText="false" indent="0" shrinkToFit="false"/>
      <protection locked="true" hidden="false"/>
    </xf>
    <xf numFmtId="170" fontId="23" fillId="4"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2" fillId="0" borderId="0" xfId="0" applyFont="true" applyBorder="true" applyAlignment="true" applyProtection="false">
      <alignment horizontal="right" vertical="bottom" textRotation="0" wrapText="false" indent="0" shrinkToFit="false"/>
      <protection locked="true" hidden="false"/>
    </xf>
    <xf numFmtId="164" fontId="15" fillId="9" borderId="0"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25" fillId="5" borderId="0" xfId="0" applyFont="true" applyBorder="false" applyAlignment="false" applyProtection="false">
      <alignment horizontal="general" vertical="bottom" textRotation="0" wrapText="false" indent="0" shrinkToFit="false"/>
      <protection locked="true" hidden="false"/>
    </xf>
    <xf numFmtId="164" fontId="25" fillId="5" borderId="0" xfId="0" applyFont="true" applyBorder="true" applyAlignment="false" applyProtection="false">
      <alignment horizontal="general" vertical="bottom" textRotation="0" wrapText="false" indent="0" shrinkToFit="false"/>
      <protection locked="true" hidden="false"/>
    </xf>
    <xf numFmtId="164" fontId="25" fillId="6" borderId="0" xfId="0" applyFont="true" applyBorder="false" applyAlignment="false" applyProtection="false">
      <alignment horizontal="general" vertical="bottom" textRotation="0" wrapText="false" indent="0" shrinkToFit="false"/>
      <protection locked="true" hidden="false"/>
    </xf>
    <xf numFmtId="164" fontId="26" fillId="10" borderId="0" xfId="0" applyFont="true" applyBorder="false" applyAlignment="false" applyProtection="false">
      <alignment horizontal="general" vertical="bottom" textRotation="0" wrapText="false" indent="0" shrinkToFit="false"/>
      <protection locked="true" hidden="false"/>
    </xf>
    <xf numFmtId="164" fontId="26" fillId="11" borderId="0" xfId="0" applyFont="true" applyBorder="true" applyAlignment="false" applyProtection="false">
      <alignment horizontal="general" vertical="bottom" textRotation="0" wrapText="false" indent="0" shrinkToFit="false"/>
      <protection locked="true" hidden="false"/>
    </xf>
    <xf numFmtId="164" fontId="26" fillId="11"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20" fillId="11" borderId="0" xfId="0" applyFont="true" applyBorder="true" applyAlignment="false" applyProtection="false">
      <alignment horizontal="general" vertical="bottom" textRotation="0" wrapText="false" indent="0" shrinkToFit="false"/>
      <protection locked="true" hidden="false"/>
    </xf>
    <xf numFmtId="164" fontId="26" fillId="12"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5" fontId="23" fillId="4" borderId="0" xfId="0" applyFont="true" applyBorder="false" applyAlignment="tru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center" vertical="center" textRotation="0" wrapText="false" indent="0" shrinkToFit="false"/>
      <protection locked="true" hidden="false"/>
    </xf>
    <xf numFmtId="164" fontId="28" fillId="0" borderId="5" xfId="0" applyFont="true" applyBorder="true" applyAlignment="true" applyProtection="false">
      <alignment horizontal="left" vertical="top"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70" fontId="23" fillId="9" borderId="0" xfId="0" applyFont="true" applyBorder="false" applyAlignment="true" applyProtection="false">
      <alignment horizontal="center" vertical="center" textRotation="0" wrapText="false" indent="0" shrinkToFit="false"/>
      <protection locked="true" hidden="false"/>
    </xf>
    <xf numFmtId="169" fontId="23" fillId="9"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9" fontId="23" fillId="4" borderId="0" xfId="0" applyFont="true" applyBorder="false" applyAlignment="true" applyProtection="false">
      <alignment horizontal="center" vertical="center" textRotation="0" wrapText="false" indent="0" shrinkToFit="false"/>
      <protection locked="true" hidden="false"/>
    </xf>
    <xf numFmtId="164" fontId="15" fillId="4" borderId="1"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right" vertical="bottom" textRotation="0" wrapText="false" indent="0" shrinkToFit="false"/>
      <protection locked="true" hidden="false"/>
    </xf>
    <xf numFmtId="164" fontId="15" fillId="4" borderId="4" xfId="0" applyFont="true" applyBorder="true" applyAlignment="true" applyProtection="false">
      <alignment horizontal="center" vertical="center" textRotation="0" wrapText="false" indent="0" shrinkToFit="false"/>
      <protection locked="true" hidden="false"/>
    </xf>
    <xf numFmtId="166" fontId="23" fillId="9" borderId="0" xfId="0" applyFont="true" applyBorder="false" applyAlignment="true" applyProtection="false">
      <alignment horizontal="center" vertical="center" textRotation="0" wrapText="false" indent="0" shrinkToFit="false"/>
      <protection locked="true" hidden="false"/>
    </xf>
    <xf numFmtId="166" fontId="23" fillId="4" borderId="0" xfId="0" applyFont="true" applyBorder="fals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left" vertical="bottom" textRotation="0" wrapText="false" indent="0" shrinkToFit="false"/>
      <protection locked="true" hidden="false"/>
    </xf>
    <xf numFmtId="170" fontId="23" fillId="9" borderId="0" xfId="0" applyFont="true" applyBorder="true" applyAlignment="true" applyProtection="false">
      <alignment horizontal="center" vertical="center" textRotation="0" wrapText="false" indent="0" shrinkToFit="false"/>
      <protection locked="true" hidden="false"/>
    </xf>
    <xf numFmtId="170" fontId="23" fillId="4" borderId="0"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20" fillId="0" borderId="6" xfId="0" applyFont="true" applyBorder="true" applyAlignment="true" applyProtection="false">
      <alignment horizontal="right" vertical="bottom" textRotation="0" wrapText="false" indent="0" shrinkToFit="false"/>
      <protection locked="true" hidden="false"/>
    </xf>
    <xf numFmtId="164" fontId="20" fillId="0" borderId="7" xfId="0" applyFont="true" applyBorder="true" applyAlignment="false" applyProtection="false">
      <alignment horizontal="general" vertical="bottom" textRotation="0" wrapText="false" indent="0" shrinkToFit="false"/>
      <protection locked="true" hidden="false"/>
    </xf>
    <xf numFmtId="164" fontId="20" fillId="0" borderId="8"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5" fillId="4" borderId="6" xfId="0" applyFont="true" applyBorder="true" applyAlignment="false" applyProtection="false">
      <alignment horizontal="general" vertical="bottom" textRotation="0" wrapText="false" indent="0" shrinkToFit="false"/>
      <protection locked="true" hidden="false"/>
    </xf>
    <xf numFmtId="165" fontId="5" fillId="4" borderId="6" xfId="0" applyFont="true" applyBorder="true" applyAlignment="false" applyProtection="false">
      <alignment horizontal="general" vertical="bottom" textRotation="0" wrapText="false" indent="0" shrinkToFit="false"/>
      <protection locked="true" hidden="false"/>
    </xf>
    <xf numFmtId="165" fontId="29" fillId="4" borderId="6"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20" fillId="11" borderId="0" xfId="0" applyFont="true" applyBorder="false" applyAlignment="false" applyProtection="false">
      <alignment horizontal="general" vertical="bottom" textRotation="0" wrapText="false" indent="0" shrinkToFit="false"/>
      <protection locked="true" hidden="false"/>
    </xf>
    <xf numFmtId="164" fontId="34" fillId="11" borderId="0" xfId="0" applyFont="true" applyBorder="false" applyAlignment="true" applyProtection="false">
      <alignment horizontal="general" vertical="bottom" textRotation="0" wrapText="true" indent="0" shrinkToFit="false"/>
      <protection locked="true" hidden="false"/>
    </xf>
    <xf numFmtId="164" fontId="34" fillId="11" borderId="0" xfId="0" applyFont="true" applyBorder="false" applyAlignment="true" applyProtection="false">
      <alignment horizontal="right" vertical="bottom" textRotation="0" wrapText="true" indent="0" shrinkToFit="false"/>
      <protection locked="true" hidden="false"/>
    </xf>
    <xf numFmtId="164" fontId="20" fillId="12" borderId="0" xfId="0" applyFont="true" applyBorder="false" applyAlignment="true" applyProtection="false">
      <alignment horizontal="general" vertical="bottom" textRotation="0" wrapText="true" indent="0" shrinkToFit="false"/>
      <protection locked="true" hidden="false"/>
    </xf>
    <xf numFmtId="164" fontId="20" fillId="12" borderId="0" xfId="0" applyFont="true" applyBorder="false" applyAlignment="true" applyProtection="false">
      <alignment horizontal="right" vertical="bottom" textRotation="0" wrapText="true" indent="0" shrinkToFit="false"/>
      <protection locked="true" hidden="false"/>
    </xf>
    <xf numFmtId="164" fontId="36"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14" borderId="0" xfId="0" applyFont="true" applyBorder="false" applyAlignment="true" applyProtection="false">
      <alignment horizontal="right" vertical="bottom" textRotation="0" wrapText="false" indent="0" shrinkToFit="false"/>
      <protection locked="true" hidden="false"/>
    </xf>
    <xf numFmtId="164" fontId="0" fillId="14" borderId="0" xfId="0" applyFont="true" applyBorder="false" applyAlignment="true" applyProtection="false">
      <alignment horizontal="right" vertical="bottom" textRotation="0" wrapText="false" indent="0" shrinkToFit="false"/>
      <protection locked="true" hidden="false"/>
    </xf>
    <xf numFmtId="164" fontId="0" fillId="14" borderId="0" xfId="0" applyFont="fals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right"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39" fillId="0" borderId="1"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true" applyProtection="false">
      <alignment horizontal="left" vertical="center" textRotation="0" wrapText="true" indent="0" shrinkToFit="false"/>
      <protection locked="true" hidden="false"/>
    </xf>
    <xf numFmtId="164" fontId="20" fillId="0" borderId="11" xfId="0" applyFont="true" applyBorder="true" applyAlignment="true" applyProtection="false">
      <alignment horizontal="left" vertical="center" textRotation="0" wrapText="false" indent="0" shrinkToFit="false"/>
      <protection locked="true" hidden="false"/>
    </xf>
    <xf numFmtId="165" fontId="20" fillId="0" borderId="11" xfId="0" applyFont="true" applyBorder="true" applyAlignment="true" applyProtection="false">
      <alignment horizontal="left" vertical="center" textRotation="0" wrapText="false" indent="0" shrinkToFit="false"/>
      <protection locked="true" hidden="false"/>
    </xf>
    <xf numFmtId="165" fontId="20" fillId="0" borderId="11" xfId="0" applyFont="true" applyBorder="true" applyAlignment="true" applyProtection="false">
      <alignment horizontal="general" vertical="center" textRotation="0" wrapText="false" indent="0" shrinkToFit="false"/>
      <protection locked="true" hidden="false"/>
    </xf>
    <xf numFmtId="169" fontId="20" fillId="0" borderId="11" xfId="0" applyFont="true" applyBorder="true" applyAlignment="true" applyProtection="false">
      <alignment horizontal="left" vertical="center" textRotation="0" wrapText="false" indent="0" shrinkToFit="false"/>
      <protection locked="true" hidden="false"/>
    </xf>
    <xf numFmtId="165" fontId="20" fillId="0" borderId="11" xfId="0" applyFont="tru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bottom" textRotation="0" wrapText="false" indent="0" shrinkToFit="false"/>
      <protection locked="true" hidden="false"/>
    </xf>
    <xf numFmtId="169" fontId="0" fillId="3"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right" vertical="bottom" textRotation="0" wrapText="fals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1" fillId="2" borderId="0" xfId="0" applyFont="true" applyBorder="false" applyAlignment="true" applyProtection="false">
      <alignment horizontal="right" vertical="bottom" textRotation="0" wrapText="false" indent="0" shrinkToFit="false"/>
      <protection locked="true" hidden="false"/>
    </xf>
    <xf numFmtId="164" fontId="41" fillId="2" borderId="0" xfId="0" applyFont="true" applyBorder="true" applyAlignment="true" applyProtection="false">
      <alignment horizontal="center" vertical="bottom" textRotation="0" wrapText="false" indent="0" shrinkToFit="false"/>
      <protection locked="true" hidden="false"/>
    </xf>
    <xf numFmtId="164" fontId="41"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72" fontId="41" fillId="2" borderId="0" xfId="0" applyFont="true" applyBorder="true" applyAlignment="true" applyProtection="false">
      <alignment horizontal="center" vertical="bottom" textRotation="0" wrapText="false" indent="0" shrinkToFit="false"/>
      <protection locked="true" hidden="false"/>
    </xf>
    <xf numFmtId="164" fontId="41" fillId="5" borderId="0" xfId="0" applyFont="true" applyBorder="false" applyAlignment="true" applyProtection="false">
      <alignment horizontal="left" vertical="bottom" textRotation="0" wrapText="false" indent="0" shrinkToFit="false"/>
      <protection locked="true" hidden="false"/>
    </xf>
    <xf numFmtId="164" fontId="20" fillId="5" borderId="0" xfId="0" applyFont="true" applyBorder="false" applyAlignment="true" applyProtection="false">
      <alignment horizontal="left" vertical="bottom" textRotation="0" wrapText="false" indent="0" shrinkToFit="false"/>
      <protection locked="true" hidden="false"/>
    </xf>
    <xf numFmtId="164" fontId="41" fillId="5" borderId="0" xfId="0" applyFont="true" applyBorder="fals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1" fillId="5" borderId="0" xfId="0" applyFont="true" applyBorder="false" applyAlignment="false" applyProtection="false">
      <alignment horizontal="general" vertical="bottom" textRotation="0" wrapText="false" indent="0" shrinkToFit="false"/>
      <protection locked="true" hidden="false"/>
    </xf>
    <xf numFmtId="164" fontId="20" fillId="15" borderId="0" xfId="0" applyFont="true" applyBorder="false" applyAlignment="true" applyProtection="false">
      <alignment horizontal="right" vertical="bottom" textRotation="0" wrapText="false" indent="0" shrinkToFit="false"/>
      <protection locked="true" hidden="false"/>
    </xf>
    <xf numFmtId="164" fontId="20" fillId="15" borderId="0" xfId="0" applyFont="true" applyBorder="false" applyAlignment="true" applyProtection="false">
      <alignment horizontal="left" vertical="bottom" textRotation="0" wrapText="false" indent="0" shrinkToFit="false"/>
      <protection locked="true" hidden="false"/>
    </xf>
    <xf numFmtId="164" fontId="43" fillId="0" borderId="6" xfId="0" applyFont="true" applyBorder="true" applyAlignment="false" applyProtection="false">
      <alignment horizontal="general" vertical="bottom" textRotation="0" wrapText="false" indent="0" shrinkToFit="false"/>
      <protection locked="true" hidden="false"/>
    </xf>
    <xf numFmtId="164" fontId="44" fillId="0" borderId="6" xfId="0" applyFont="true" applyBorder="true" applyAlignment="false" applyProtection="false">
      <alignment horizontal="general"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43" fillId="0" borderId="6" xfId="0" applyFont="true" applyBorder="true" applyAlignment="true" applyProtection="false">
      <alignment horizontal="center" vertical="bottom" textRotation="0" wrapText="false" indent="0" shrinkToFit="false"/>
      <protection locked="true" hidden="false"/>
    </xf>
    <xf numFmtId="164" fontId="43" fillId="0" borderId="6" xfId="0" applyFont="true" applyBorder="true" applyAlignment="true" applyProtection="false">
      <alignment horizontal="right" vertical="bottom" textRotation="0" wrapText="false" indent="0" shrinkToFit="false"/>
      <protection locked="true" hidden="false"/>
    </xf>
    <xf numFmtId="164" fontId="43" fillId="0" borderId="7" xfId="0" applyFont="true" applyBorder="true" applyAlignment="false" applyProtection="false">
      <alignment horizontal="general" vertical="bottom" textRotation="0" wrapText="false" indent="0" shrinkToFit="false"/>
      <protection locked="true" hidden="false"/>
    </xf>
    <xf numFmtId="164" fontId="43" fillId="0" borderId="8" xfId="0" applyFont="true" applyBorder="true" applyAlignment="false" applyProtection="false">
      <alignment horizontal="general" vertical="bottom"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64" fontId="44" fillId="0" borderId="7" xfId="0" applyFont="true" applyBorder="true" applyAlignment="true" applyProtection="false">
      <alignment horizontal="center" vertical="bottom" textRotation="0" wrapText="false" indent="0" shrinkToFit="false"/>
      <protection locked="true" hidden="false"/>
    </xf>
    <xf numFmtId="164" fontId="44" fillId="0" borderId="0" xfId="0" applyFont="true" applyBorder="true" applyAlignment="true" applyProtection="false">
      <alignment horizontal="center" vertical="bottom" textRotation="0" wrapText="false" indent="0" shrinkToFit="false"/>
      <protection locked="true" hidden="false"/>
    </xf>
    <xf numFmtId="165" fontId="44" fillId="0" borderId="0" xfId="0" applyFont="true" applyBorder="false" applyAlignment="false" applyProtection="false">
      <alignment horizontal="general" vertical="bottom" textRotation="0" wrapText="false" indent="0" shrinkToFit="false"/>
      <protection locked="true" hidden="false"/>
    </xf>
    <xf numFmtId="164" fontId="43" fillId="0" borderId="9" xfId="0" applyFont="true" applyBorder="true" applyAlignment="false" applyProtection="false">
      <alignment horizontal="general" vertical="bottom" textRotation="0" wrapText="false" indent="0" shrinkToFit="false"/>
      <protection locked="true" hidden="false"/>
    </xf>
    <xf numFmtId="165" fontId="44" fillId="0" borderId="6" xfId="0" applyFont="true" applyBorder="true" applyAlignment="true" applyProtection="false">
      <alignment horizontal="center" vertical="bottom" textRotation="0" wrapText="false" indent="0" shrinkToFit="false"/>
      <protection locked="true" hidden="false"/>
    </xf>
    <xf numFmtId="164" fontId="44" fillId="0" borderId="6" xfId="0" applyFont="true" applyBorder="true" applyAlignment="true" applyProtection="false">
      <alignment horizontal="center" vertical="bottom" textRotation="0" wrapText="false" indent="0" shrinkToFit="false"/>
      <protection locked="true" hidden="false"/>
    </xf>
    <xf numFmtId="165" fontId="45" fillId="0" borderId="6" xfId="0" applyFont="true" applyBorder="true" applyAlignment="false" applyProtection="false">
      <alignment horizontal="general" vertical="bottom" textRotation="0" wrapText="false" indent="0" shrinkToFit="false"/>
      <protection locked="true" hidden="false"/>
    </xf>
    <xf numFmtId="164" fontId="46" fillId="0" borderId="0" xfId="0" applyFont="true" applyBorder="false" applyAlignment="false" applyProtection="false">
      <alignment horizontal="general" vertical="bottom" textRotation="0" wrapText="false" indent="0" shrinkToFit="false"/>
      <protection locked="true" hidden="false"/>
    </xf>
    <xf numFmtId="164" fontId="47" fillId="0" borderId="1" xfId="0" applyFont="true" applyBorder="true" applyAlignment="true" applyProtection="false">
      <alignment horizontal="general" vertical="bottom" textRotation="0" wrapText="true" indent="0" shrinkToFit="false"/>
      <protection locked="true" hidden="false"/>
    </xf>
    <xf numFmtId="164" fontId="47" fillId="0" borderId="1" xfId="0" applyFont="true" applyBorder="true" applyAlignment="true" applyProtection="false">
      <alignment horizontal="center" vertical="bottom" textRotation="0" wrapText="true" indent="0" shrinkToFit="false"/>
      <protection locked="true" hidden="false"/>
    </xf>
    <xf numFmtId="164" fontId="47" fillId="0" borderId="1" xfId="0" applyFont="true" applyBorder="true" applyAlignment="true" applyProtection="false">
      <alignment horizontal="left" vertical="bottom" textRotation="0" wrapText="true" indent="0" shrinkToFit="false"/>
      <protection locked="true" hidden="false"/>
    </xf>
    <xf numFmtId="164" fontId="47" fillId="0" borderId="1" xfId="0" applyFont="true" applyBorder="true" applyAlignment="true" applyProtection="false">
      <alignment horizontal="righ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1488C4"/>
      <rgbColor rgb="FFBFBFBF"/>
      <rgbColor rgb="FF808080"/>
      <rgbColor rgb="FFB0C7E2"/>
      <rgbColor rgb="FF993366"/>
      <rgbColor rgb="FFFFFFCC"/>
      <rgbColor rgb="FFD2F0F7"/>
      <rgbColor rgb="FF500050"/>
      <rgbColor rgb="FFFF8080"/>
      <rgbColor rgb="FF0563C1"/>
      <rgbColor rgb="FFD9D9D9"/>
      <rgbColor rgb="FF000080"/>
      <rgbColor rgb="FFFF00FF"/>
      <rgbColor rgb="FFFFFF00"/>
      <rgbColor rgb="FF00FFFF"/>
      <rgbColor rgb="FF800080"/>
      <rgbColor rgb="FF800000"/>
      <rgbColor rgb="FF008080"/>
      <rgbColor rgb="FF0000FF"/>
      <rgbColor rgb="FF00CCFF"/>
      <rgbColor rgb="FFDCE6F1"/>
      <rgbColor rgb="FFE2F0D9"/>
      <rgbColor rgb="FFFFE699"/>
      <rgbColor rgb="FFA6D3F8"/>
      <rgbColor rgb="FFFF99CC"/>
      <rgbColor rgb="FFCC99FF"/>
      <rgbColor rgb="FFC5E0B4"/>
      <rgbColor rgb="FF3366FF"/>
      <rgbColor rgb="FF57B5EF"/>
      <rgbColor rgb="FF99CC00"/>
      <rgbColor rgb="FFFFCC00"/>
      <rgbColor rgb="FFFF9900"/>
      <rgbColor rgb="FFFF6600"/>
      <rgbColor rgb="FF687CC8"/>
      <rgbColor rgb="FFA6A6A6"/>
      <rgbColor rgb="FF003366"/>
      <rgbColor rgb="FF339966"/>
      <rgbColor rgb="FF003300"/>
      <rgbColor rgb="FF333300"/>
      <rgbColor rgb="FF993300"/>
      <rgbColor rgb="FF993366"/>
      <rgbColor rgb="FF366092"/>
      <rgbColor rgb="FF24406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123840</xdr:colOff>
      <xdr:row>21</xdr:row>
      <xdr:rowOff>168840</xdr:rowOff>
    </xdr:from>
    <xdr:to>
      <xdr:col>6</xdr:col>
      <xdr:colOff>45720</xdr:colOff>
      <xdr:row>27</xdr:row>
      <xdr:rowOff>81720</xdr:rowOff>
    </xdr:to>
    <xdr:pic>
      <xdr:nvPicPr>
        <xdr:cNvPr id="0" name="Graphic 1" descr=""/>
        <xdr:cNvPicPr/>
      </xdr:nvPicPr>
      <xdr:blipFill>
        <a:blip r:embed="rId1"/>
        <a:stretch/>
      </xdr:blipFill>
      <xdr:spPr>
        <a:xfrm>
          <a:off x="568080" y="4816800"/>
          <a:ext cx="6642000" cy="11512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mailto:financials@greatcakes.com" TargetMode="External"/><Relationship Id="rId2" Type="http://schemas.openxmlformats.org/officeDocument/2006/relationships/hyperlink" Target="mailto:financials@greatcakes.com" TargetMode="External"/><Relationship Id="rId3" Type="http://schemas.openxmlformats.org/officeDocument/2006/relationships/hyperlink" Target="mailto:billing@muddiesdoggrooming.com" TargetMode="External"/><Relationship Id="rId4" Type="http://schemas.openxmlformats.org/officeDocument/2006/relationships/hyperlink" Target="mailto:financials@greatcakes.com" TargetMode="External"/><Relationship Id="rId5" Type="http://schemas.openxmlformats.org/officeDocument/2006/relationships/hyperlink" Target="mailto:financials@greatcakes.com" TargetMode="External"/><Relationship Id="rId6" Type="http://schemas.openxmlformats.org/officeDocument/2006/relationships/hyperlink" Target="mailto:financials@greatcakes.com" TargetMode="External"/><Relationship Id="rId7" Type="http://schemas.openxmlformats.org/officeDocument/2006/relationships/hyperlink" Target="mailto:accounting@jessicasweddings.com" TargetMode="External"/><Relationship Id="rId8" Type="http://schemas.openxmlformats.org/officeDocument/2006/relationships/hyperlink" Target="mailto:accounting@jessicasweddings.com"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hyperlink" Target="mailto:accounting@jessicasweddings.com"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48576"/>
  <sheetViews>
    <sheetView showFormulas="false" showGridLines="false" showRowColHeaders="true" showZeros="true" rightToLeft="false" tabSelected="false" showOutlineSymbols="true" defaultGridColor="true" view="normal" topLeftCell="A1" colorId="64" zoomScale="51" zoomScaleNormal="51" zoomScalePageLayoutView="100" workbookViewId="0">
      <selection pane="topLeft" activeCell="K26" activeCellId="0" sqref="K26"/>
    </sheetView>
  </sheetViews>
  <sheetFormatPr defaultRowHeight="15" zeroHeight="false" outlineLevelRow="0" outlineLevelCol="0"/>
  <cols>
    <col collapsed="false" customWidth="true" hidden="false" outlineLevel="0" max="1" min="1" style="0" width="5.7"/>
    <col collapsed="false" customWidth="true" hidden="false" outlineLevel="0" max="2" min="2" style="0" width="28.57"/>
    <col collapsed="false" customWidth="true" hidden="false" outlineLevel="0" max="3" min="3" style="0" width="14.28"/>
    <col collapsed="false" customWidth="true" hidden="false" outlineLevel="0" max="4" min="4" style="0" width="25.57"/>
    <col collapsed="false" customWidth="true" hidden="false" outlineLevel="0" max="5" min="5" style="0" width="17.14"/>
    <col collapsed="false" customWidth="true" hidden="false" outlineLevel="0" max="6" min="6" style="0" width="17.28"/>
    <col collapsed="false" customWidth="true" hidden="false" outlineLevel="0" max="7" min="7" style="0" width="12.85"/>
    <col collapsed="false" customWidth="true" hidden="false" outlineLevel="0" max="8" min="8" style="0" width="13"/>
    <col collapsed="false" customWidth="true" hidden="false" outlineLevel="0" max="9" min="9" style="0" width="2.28"/>
    <col collapsed="false" customWidth="true" hidden="false" outlineLevel="0" max="10" min="10" style="0" width="12.28"/>
    <col collapsed="false" customWidth="true" hidden="false" outlineLevel="0" max="11" min="11" style="0" width="12"/>
    <col collapsed="false" customWidth="true" hidden="false" outlineLevel="0" max="12" min="12" style="0" width="13.57"/>
    <col collapsed="false" customWidth="true" hidden="false" outlineLevel="0" max="13" min="13" style="0" width="19.85"/>
    <col collapsed="false" customWidth="true" hidden="false" outlineLevel="0" max="14" min="14" style="0" width="17"/>
    <col collapsed="false" customWidth="true" hidden="false" outlineLevel="0" max="15" min="15" style="0" width="16.71"/>
    <col collapsed="false" customWidth="true" hidden="false" outlineLevel="0" max="16" min="16" style="0" width="11.57"/>
    <col collapsed="false" customWidth="true" hidden="false" outlineLevel="0" max="17" min="17" style="0" width="28"/>
    <col collapsed="false" customWidth="true" hidden="false" outlineLevel="0" max="18" min="18" style="0" width="11.85"/>
    <col collapsed="false" customWidth="true" hidden="false" outlineLevel="0" max="19" min="19" style="0" width="10.57"/>
    <col collapsed="false" customWidth="true" hidden="false" outlineLevel="0" max="20" min="20" style="0" width="34.43"/>
    <col collapsed="false" customWidth="true" hidden="false" outlineLevel="0" max="21" min="21" style="0" width="32.86"/>
    <col collapsed="false" customWidth="true" hidden="false" outlineLevel="0" max="23" min="22" style="0" width="15.71"/>
    <col collapsed="false" customWidth="false" hidden="false" outlineLevel="0" max="24" min="24" style="0" width="11.43"/>
    <col collapsed="false" customWidth="true" hidden="false" outlineLevel="0" max="25" min="25" style="0" width="12"/>
    <col collapsed="false" customWidth="true" hidden="false" outlineLevel="0" max="26" min="26" style="0" width="15.71"/>
    <col collapsed="false" customWidth="true" hidden="false" outlineLevel="0" max="27" min="27" style="0" width="10.14"/>
    <col collapsed="false" customWidth="true" hidden="false" outlineLevel="0" max="28" min="28" style="0" width="15.71"/>
    <col collapsed="false" customWidth="true" hidden="false" outlineLevel="0" max="29" min="29" style="0" width="4.7"/>
    <col collapsed="false" customWidth="true" hidden="false" outlineLevel="0" max="30" min="30" style="0" width="15.85"/>
    <col collapsed="false" customWidth="true" hidden="false" outlineLevel="0" max="31" min="31" style="0" width="8.53"/>
    <col collapsed="false" customWidth="true" hidden="false" outlineLevel="0" max="32" min="32" style="0" width="12.71"/>
    <col collapsed="false" customWidth="true" hidden="false" outlineLevel="0" max="1025" min="33" style="0" width="8.53"/>
  </cols>
  <sheetData>
    <row r="1" s="1" customFormat="true" ht="15" hidden="false" customHeight="false" outlineLevel="0" collapsed="false">
      <c r="A1" s="1" t="s">
        <v>0</v>
      </c>
    </row>
    <row r="2" s="2" customFormat="true" ht="18.75" hidden="false" customHeight="true" outlineLevel="0" collapsed="false">
      <c r="B2" s="2" t="s">
        <v>1</v>
      </c>
      <c r="D2" s="2" t="s">
        <v>2</v>
      </c>
      <c r="F2" s="2" t="s">
        <v>3</v>
      </c>
      <c r="J2" s="2" t="s">
        <v>4</v>
      </c>
      <c r="K2" s="2" t="s">
        <v>5</v>
      </c>
      <c r="L2" s="2" t="s">
        <v>6</v>
      </c>
      <c r="M2" s="2" t="s">
        <v>7</v>
      </c>
      <c r="N2" s="2" t="s">
        <v>8</v>
      </c>
      <c r="O2" s="2" t="s">
        <v>9</v>
      </c>
      <c r="P2" s="2" t="s">
        <v>10</v>
      </c>
      <c r="Q2" s="2" t="s">
        <v>11</v>
      </c>
      <c r="R2" s="2" t="s">
        <v>12</v>
      </c>
      <c r="S2" s="2" t="s">
        <v>13</v>
      </c>
      <c r="T2" s="2" t="s">
        <v>14</v>
      </c>
      <c r="U2" s="2" t="s">
        <v>15</v>
      </c>
    </row>
    <row r="3" s="1" customFormat="true" ht="15" hidden="false" customHeight="false" outlineLevel="0" collapsed="false">
      <c r="A3" s="1" t="s">
        <v>16</v>
      </c>
    </row>
    <row r="4" s="3" customFormat="true" ht="19.5" hidden="false" customHeight="true" outlineLevel="0" collapsed="false">
      <c r="B4" s="4" t="s">
        <v>17</v>
      </c>
      <c r="C4" s="4"/>
      <c r="D4" s="4" t="s">
        <v>18</v>
      </c>
      <c r="E4" s="4"/>
      <c r="F4" s="4" t="s">
        <v>19</v>
      </c>
      <c r="G4" s="4"/>
      <c r="H4" s="4"/>
      <c r="J4" s="4" t="n">
        <v>32</v>
      </c>
      <c r="K4" s="4" t="n">
        <v>300</v>
      </c>
      <c r="L4" s="4" t="n">
        <v>300</v>
      </c>
      <c r="M4" s="5" t="n">
        <v>25</v>
      </c>
      <c r="N4" s="6" t="n">
        <v>43739</v>
      </c>
      <c r="O4" s="7" t="n">
        <v>44105</v>
      </c>
      <c r="P4" s="4" t="n">
        <f aca="false">DATEDIF(N4,O4,"M")</f>
        <v>12</v>
      </c>
      <c r="Q4" s="5" t="n">
        <v>40294</v>
      </c>
      <c r="R4" s="8" t="s">
        <v>20</v>
      </c>
      <c r="S4" s="8"/>
      <c r="T4" s="8"/>
      <c r="U4" s="8"/>
    </row>
    <row r="5" s="1" customFormat="true" ht="15" hidden="false" customHeight="false" outlineLevel="0" collapsed="false">
      <c r="A5" s="1" t="s">
        <v>21</v>
      </c>
    </row>
    <row r="6" s="2" customFormat="true" ht="15" hidden="false" customHeight="false" outlineLevel="0" collapsed="false">
      <c r="B6" s="9" t="s">
        <v>22</v>
      </c>
      <c r="C6" s="2" t="e">
        <f aca="false">_xll.reportrange("BillingMgmt_LP_Finder_Pull",26:27,2:2,4:4,_xll.param(C17,C18,C19,G17,G18,L17,L18,Q17,S20,S21))</f>
        <v>#NAME?</v>
      </c>
      <c r="F6" s="9" t="s">
        <v>23</v>
      </c>
      <c r="G6" s="2" t="e">
        <f aca="false">_xll.reportdrill(LicensePackageBuilder!G14,,_xll.pairgroup(_xll.pair(J26:J36,LicensePackageBuilder!S34),_xll.pair(S26:S36,"LicensePackageBuilder!s37")),"License Package Builder")</f>
        <v>#NAME?</v>
      </c>
      <c r="H6" s="9"/>
      <c r="L6" s="9"/>
      <c r="M6" s="2" t="e">
        <f aca="false">_xll.jfreezepanes(A28,A12)</f>
        <v>#NAME?</v>
      </c>
      <c r="Q6" s="9"/>
    </row>
    <row r="7" s="2" customFormat="true" ht="15" hidden="false" customHeight="false" outlineLevel="0" collapsed="false">
      <c r="B7" s="9"/>
      <c r="F7" s="9" t="s">
        <v>24</v>
      </c>
      <c r="G7" s="2" t="e">
        <f aca="false">_xll.reportdrill(LicensePackageViewer!F6,,_xll.pairgroup(_xll.pair(J26:J36,"LicensePackageViewer!e19"),_xll.pair(S26:S36,"LicensePackageViewer!e20")),"License Package Viewer")</f>
        <v>#NAME?</v>
      </c>
      <c r="H7" s="9"/>
      <c r="L7" s="9"/>
      <c r="M7" s="2" t="e">
        <f aca="false">_xll.jfocus(C17)</f>
        <v>#NAME?</v>
      </c>
      <c r="Q7" s="9"/>
    </row>
    <row r="8" s="1" customFormat="true" ht="15" hidden="false" customHeight="false" outlineLevel="0" collapsed="false">
      <c r="A8" s="1" t="s">
        <v>25</v>
      </c>
    </row>
    <row r="9" s="2" customFormat="true" ht="15" hidden="false" customHeight="false" outlineLevel="0" collapsed="false"/>
    <row r="10" s="2" customFormat="true" ht="15" hidden="false" customHeight="false" outlineLevel="0" collapsed="false"/>
    <row r="11" s="1" customFormat="true" ht="15" hidden="false" customHeight="false" outlineLevel="0" collapsed="false">
      <c r="A11" s="1" t="s">
        <v>26</v>
      </c>
    </row>
    <row r="12" customFormat="false" ht="15" hidden="false" customHeight="false" outlineLevel="0" collapsed="false">
      <c r="A12" s="10"/>
      <c r="B12" s="10"/>
    </row>
    <row r="13" customFormat="false" ht="36.75" hidden="false" customHeight="false" outlineLevel="0" collapsed="false">
      <c r="A13" s="10"/>
      <c r="B13" s="11" t="s">
        <v>27</v>
      </c>
      <c r="C13" s="11"/>
      <c r="D13" s="11"/>
      <c r="E13" s="12"/>
      <c r="F13" s="12"/>
      <c r="G13" s="12"/>
      <c r="H13" s="12"/>
      <c r="I13" s="12"/>
    </row>
    <row r="14" customFormat="false" ht="24" hidden="false" customHeight="false" outlineLevel="0" collapsed="false">
      <c r="A14" s="10"/>
      <c r="B14" s="13" t="s">
        <v>28</v>
      </c>
      <c r="C14" s="13"/>
      <c r="D14" s="13"/>
      <c r="E14" s="13"/>
      <c r="F14" s="13"/>
      <c r="G14" s="13"/>
      <c r="H14" s="13"/>
      <c r="I14" s="13"/>
      <c r="J14" s="14"/>
      <c r="K14" s="14"/>
      <c r="L14" s="14"/>
      <c r="M14" s="14"/>
      <c r="N14" s="14"/>
      <c r="O14" s="14"/>
      <c r="P14" s="14"/>
      <c r="Q14" s="14"/>
      <c r="R14" s="14"/>
      <c r="S14" s="14"/>
      <c r="T14" s="14"/>
    </row>
    <row r="15" customFormat="false" ht="15.75" hidden="false" customHeight="true" outlineLevel="0" collapsed="false">
      <c r="A15" s="10"/>
      <c r="B15" s="15" t="s">
        <v>29</v>
      </c>
      <c r="C15" s="15"/>
      <c r="D15" s="15"/>
      <c r="I15" s="16"/>
      <c r="J15" s="17"/>
    </row>
    <row r="16" customFormat="false" ht="33" hidden="false" customHeight="true" outlineLevel="0" collapsed="false">
      <c r="A16" s="10"/>
      <c r="B16" s="18" t="s">
        <v>30</v>
      </c>
      <c r="C16" s="15"/>
      <c r="D16" s="15"/>
      <c r="F16" s="18" t="s">
        <v>31</v>
      </c>
      <c r="J16" s="16"/>
      <c r="K16" s="18" t="s">
        <v>32</v>
      </c>
      <c r="P16" s="18" t="s">
        <v>33</v>
      </c>
    </row>
    <row r="17" customFormat="false" ht="17.35" hidden="false" customHeight="false" outlineLevel="0" collapsed="false">
      <c r="B17" s="19" t="s">
        <v>34</v>
      </c>
      <c r="C17" s="20" t="s">
        <v>35</v>
      </c>
      <c r="D17" s="20"/>
      <c r="F17" s="21" t="s">
        <v>36</v>
      </c>
      <c r="G17" s="22"/>
      <c r="H17" s="23" t="s">
        <v>37</v>
      </c>
      <c r="J17" s="17"/>
      <c r="K17" s="21" t="s">
        <v>36</v>
      </c>
      <c r="L17" s="22"/>
      <c r="M17" s="23" t="s">
        <v>37</v>
      </c>
      <c r="N17" s="23"/>
      <c r="P17" s="21" t="s">
        <v>38</v>
      </c>
      <c r="Q17" s="22"/>
    </row>
    <row r="18" customFormat="false" ht="18" hidden="false" customHeight="false" outlineLevel="0" collapsed="false">
      <c r="B18" s="19" t="s">
        <v>39</v>
      </c>
      <c r="C18" s="22"/>
      <c r="D18" s="22"/>
      <c r="F18" s="21" t="s">
        <v>40</v>
      </c>
      <c r="G18" s="22"/>
      <c r="H18" s="23" t="s">
        <v>37</v>
      </c>
      <c r="J18" s="17"/>
      <c r="K18" s="21" t="s">
        <v>40</v>
      </c>
      <c r="L18" s="22"/>
      <c r="M18" s="23" t="s">
        <v>37</v>
      </c>
    </row>
    <row r="19" customFormat="false" ht="18" hidden="false" customHeight="false" outlineLevel="0" collapsed="false">
      <c r="B19" s="21" t="s">
        <v>41</v>
      </c>
      <c r="C19" s="22" t="s">
        <v>42</v>
      </c>
      <c r="D19" s="22"/>
      <c r="H19" s="17"/>
      <c r="I19" s="17"/>
      <c r="J19" s="17"/>
    </row>
    <row r="20" customFormat="false" ht="15" hidden="false" customHeight="true" outlineLevel="0" collapsed="false">
      <c r="E20" s="17"/>
      <c r="F20" s="17"/>
      <c r="R20" s="21" t="s">
        <v>43</v>
      </c>
      <c r="S20" s="20" t="s">
        <v>44</v>
      </c>
      <c r="T20" s="0" t="s">
        <v>45</v>
      </c>
    </row>
    <row r="21" customFormat="false" ht="18" hidden="false" customHeight="false" outlineLevel="0" collapsed="false">
      <c r="R21" s="21" t="s">
        <v>46</v>
      </c>
      <c r="S21" s="20" t="s">
        <v>47</v>
      </c>
      <c r="T21" s="0" t="s">
        <v>48</v>
      </c>
    </row>
    <row r="22" customFormat="false" ht="15.75" hidden="false" customHeight="true" outlineLevel="0" collapsed="false"/>
    <row r="23" customFormat="false" ht="28.5" hidden="false" customHeight="true" outlineLevel="0" collapsed="false">
      <c r="B23" s="24" t="s">
        <v>49</v>
      </c>
      <c r="C23" s="24"/>
      <c r="D23" s="24"/>
      <c r="E23" s="25"/>
      <c r="F23" s="25"/>
      <c r="G23" s="25"/>
      <c r="H23" s="25"/>
      <c r="J23" s="26" t="s">
        <v>50</v>
      </c>
      <c r="K23" s="27"/>
      <c r="L23" s="27"/>
      <c r="M23" s="27"/>
      <c r="N23" s="27"/>
      <c r="O23" s="27"/>
      <c r="P23" s="27"/>
      <c r="Q23" s="27"/>
      <c r="R23" s="27"/>
      <c r="S23" s="27"/>
      <c r="T23" s="27"/>
      <c r="U23" s="27"/>
    </row>
    <row r="24" customFormat="false" ht="5.25" hidden="false" customHeight="true" outlineLevel="0" collapsed="false"/>
    <row r="25" customFormat="false" ht="40.5" hidden="false" customHeight="true" outlineLevel="0" collapsed="false">
      <c r="B25" s="28" t="s">
        <v>51</v>
      </c>
      <c r="C25" s="28"/>
      <c r="D25" s="28" t="s">
        <v>52</v>
      </c>
      <c r="E25" s="28"/>
      <c r="F25" s="28" t="s">
        <v>3</v>
      </c>
      <c r="G25" s="28"/>
      <c r="H25" s="28"/>
      <c r="J25" s="29" t="s">
        <v>53</v>
      </c>
      <c r="K25" s="29" t="s">
        <v>54</v>
      </c>
      <c r="L25" s="29" t="s">
        <v>55</v>
      </c>
      <c r="M25" s="29" t="s">
        <v>56</v>
      </c>
      <c r="N25" s="29" t="s">
        <v>57</v>
      </c>
      <c r="O25" s="29" t="s">
        <v>58</v>
      </c>
      <c r="P25" s="29" t="s">
        <v>59</v>
      </c>
      <c r="Q25" s="29" t="s">
        <v>60</v>
      </c>
      <c r="R25" s="29" t="s">
        <v>12</v>
      </c>
      <c r="S25" s="29" t="s">
        <v>61</v>
      </c>
      <c r="T25" s="29" t="s">
        <v>62</v>
      </c>
      <c r="U25" s="29" t="s">
        <v>63</v>
      </c>
    </row>
    <row r="26" s="3" customFormat="true" ht="19.5" hidden="false" customHeight="true" outlineLevel="0" collapsed="false">
      <c r="B26" s="4" t="s">
        <v>64</v>
      </c>
      <c r="C26" s="4"/>
      <c r="D26" s="4"/>
      <c r="E26" s="4"/>
      <c r="F26" s="4" t="s">
        <v>65</v>
      </c>
      <c r="G26" s="4"/>
      <c r="H26" s="4"/>
      <c r="J26" s="4" t="n">
        <v>6</v>
      </c>
      <c r="K26" s="4" t="n">
        <v>556</v>
      </c>
      <c r="L26" s="4" t="n">
        <v>100</v>
      </c>
      <c r="M26" s="5" t="n">
        <v>35</v>
      </c>
      <c r="N26" s="6" t="n">
        <v>43709</v>
      </c>
      <c r="O26" s="7" t="n">
        <v>43830</v>
      </c>
      <c r="P26" s="4" t="n">
        <v>3</v>
      </c>
      <c r="Q26" s="5" t="n">
        <v>47775</v>
      </c>
      <c r="R26" s="8" t="s">
        <v>20</v>
      </c>
      <c r="S26" s="8" t="n">
        <v>0</v>
      </c>
      <c r="T26" s="8" t="s">
        <v>66</v>
      </c>
      <c r="U26" s="8"/>
    </row>
    <row r="27" customFormat="false" ht="22.5" hidden="false" customHeight="true" outlineLevel="0" collapsed="false">
      <c r="B27" s="30" t="s">
        <v>67</v>
      </c>
      <c r="C27" s="30"/>
      <c r="D27" s="30"/>
      <c r="E27" s="30"/>
      <c r="F27" s="30"/>
      <c r="G27" s="30"/>
      <c r="H27" s="30"/>
      <c r="I27" s="31"/>
      <c r="J27" s="30"/>
      <c r="K27" s="30"/>
      <c r="L27" s="30"/>
      <c r="M27" s="32"/>
      <c r="N27" s="33"/>
      <c r="O27" s="34"/>
      <c r="P27" s="30"/>
      <c r="Q27" s="32"/>
      <c r="R27" s="35"/>
      <c r="S27" s="35"/>
      <c r="T27" s="35"/>
      <c r="U27" s="35"/>
    </row>
    <row r="1048576" customFormat="false" ht="12.8" hidden="false" customHeight="false" outlineLevel="0" collapsed="false"/>
  </sheetData>
  <mergeCells count="2">
    <mergeCell ref="C17:D17"/>
    <mergeCell ref="C19:D19"/>
  </mergeCells>
  <hyperlinks>
    <hyperlink ref="B17" location="ClientName_Dropdown" display="Client:"/>
    <hyperlink ref="B18" location="ClientPartnerName_Dropdown" display="Client Partn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false" showRowColHeaders="true" showZeros="true" rightToLeft="false" tabSelected="false" showOutlineSymbols="true" defaultGridColor="true" view="normal" topLeftCell="B1" colorId="64" zoomScale="51" zoomScaleNormal="51" zoomScalePageLayoutView="100" workbookViewId="0">
      <selection pane="topLeft" activeCell="P40" activeCellId="0" sqref="P40"/>
    </sheetView>
  </sheetViews>
  <sheetFormatPr defaultRowHeight="15" zeroHeight="false" outlineLevelRow="0" outlineLevelCol="0"/>
  <cols>
    <col collapsed="false" customWidth="true" hidden="false" outlineLevel="0" max="1" min="1" style="0" width="7.7"/>
    <col collapsed="false" customWidth="true" hidden="false" outlineLevel="0" max="2" min="2" style="0" width="43.28"/>
    <col collapsed="false" customWidth="true" hidden="false" outlineLevel="0" max="3" min="3" style="0" width="37.85"/>
    <col collapsed="false" customWidth="true" hidden="false" outlineLevel="0" max="4" min="4" style="0" width="18.85"/>
    <col collapsed="false" customWidth="true" hidden="false" outlineLevel="0" max="5" min="5" style="0" width="36.28"/>
    <col collapsed="false" customWidth="true" hidden="false" outlineLevel="0" max="6" min="6" style="0" width="39"/>
    <col collapsed="false" customWidth="true" hidden="false" outlineLevel="0" max="7" min="7" style="0" width="2.43"/>
    <col collapsed="false" customWidth="true" hidden="true" outlineLevel="0" max="8" min="8" style="0" width="21.57"/>
    <col collapsed="false" customWidth="true" hidden="false" outlineLevel="0" max="9" min="9" style="0" width="9.7"/>
    <col collapsed="false" customWidth="true" hidden="false" outlineLevel="0" max="11" min="10" style="0" width="17"/>
    <col collapsed="false" customWidth="true" hidden="false" outlineLevel="0" max="12" min="12" style="0" width="12.43"/>
    <col collapsed="false" customWidth="true" hidden="false" outlineLevel="0" max="13" min="13" style="0" width="17.28"/>
    <col collapsed="false" customWidth="true" hidden="false" outlineLevel="0" max="14" min="14" style="0" width="17.14"/>
    <col collapsed="false" customWidth="true" hidden="false" outlineLevel="0" max="15" min="15" style="0" width="12.57"/>
    <col collapsed="false" customWidth="true" hidden="false" outlineLevel="0" max="16" min="16" style="0" width="33.57"/>
    <col collapsed="false" customWidth="true" hidden="false" outlineLevel="0" max="1025" min="17" style="0" width="8.53"/>
  </cols>
  <sheetData>
    <row r="1" customFormat="false" ht="15" hidden="false" customHeight="false" outlineLevel="0" collapsed="false">
      <c r="A1" s="1" t="s">
        <v>68</v>
      </c>
      <c r="B1" s="1"/>
      <c r="C1" s="1"/>
      <c r="D1" s="1"/>
      <c r="E1" s="1"/>
      <c r="F1" s="1"/>
      <c r="G1" s="1"/>
      <c r="H1" s="1"/>
      <c r="I1" s="1"/>
      <c r="J1" s="1"/>
      <c r="K1" s="1"/>
      <c r="L1" s="1"/>
      <c r="M1" s="1"/>
      <c r="N1" s="1"/>
      <c r="O1" s="1"/>
      <c r="P1" s="1"/>
    </row>
    <row r="2" customFormat="false" ht="15" hidden="false" customHeight="false" outlineLevel="0" collapsed="false">
      <c r="A2" s="2"/>
      <c r="B2" s="2" t="s">
        <v>1</v>
      </c>
      <c r="C2" s="2" t="s">
        <v>2</v>
      </c>
      <c r="D2" s="2" t="s">
        <v>3</v>
      </c>
      <c r="E2" s="2" t="s">
        <v>69</v>
      </c>
      <c r="F2" s="2" t="s">
        <v>70</v>
      </c>
      <c r="G2" s="2"/>
      <c r="H2" s="2"/>
      <c r="I2" s="2" t="s">
        <v>4</v>
      </c>
      <c r="J2" s="2" t="s">
        <v>9</v>
      </c>
      <c r="K2" s="2" t="s">
        <v>8</v>
      </c>
      <c r="L2" s="2" t="s">
        <v>5</v>
      </c>
      <c r="M2" s="2" t="s">
        <v>6</v>
      </c>
      <c r="N2" s="2" t="s">
        <v>7</v>
      </c>
      <c r="O2" s="2" t="s">
        <v>10</v>
      </c>
      <c r="P2" s="2" t="s">
        <v>71</v>
      </c>
    </row>
    <row r="3" customFormat="false" ht="15" hidden="false" customHeight="false" outlineLevel="0" collapsed="false">
      <c r="A3" s="1" t="s">
        <v>72</v>
      </c>
      <c r="B3" s="1"/>
      <c r="C3" s="1"/>
      <c r="D3" s="1"/>
      <c r="E3" s="1"/>
      <c r="F3" s="1"/>
      <c r="G3" s="1"/>
      <c r="H3" s="1"/>
      <c r="I3" s="1"/>
      <c r="J3" s="1"/>
      <c r="K3" s="1"/>
      <c r="L3" s="1"/>
      <c r="M3" s="1"/>
      <c r="N3" s="1"/>
      <c r="O3" s="1"/>
      <c r="P3" s="1"/>
    </row>
    <row r="4" customFormat="false" ht="15" hidden="false" customHeight="false" outlineLevel="0" collapsed="false">
      <c r="A4" s="2"/>
      <c r="B4" s="2" t="s">
        <v>1</v>
      </c>
      <c r="C4" s="2" t="s">
        <v>2</v>
      </c>
      <c r="D4" s="2" t="s">
        <v>3</v>
      </c>
      <c r="E4" s="2" t="s">
        <v>69</v>
      </c>
      <c r="F4" s="2" t="s">
        <v>70</v>
      </c>
      <c r="G4" s="2"/>
      <c r="H4" s="2" t="s">
        <v>73</v>
      </c>
      <c r="I4" s="2"/>
      <c r="J4" s="2"/>
      <c r="K4" s="2"/>
      <c r="L4" s="2"/>
      <c r="M4" s="2"/>
      <c r="N4" s="2"/>
      <c r="O4" s="2"/>
      <c r="P4" s="2"/>
    </row>
    <row r="5" customFormat="false" ht="15" hidden="false" customHeight="false" outlineLevel="0" collapsed="false">
      <c r="A5" s="1" t="s">
        <v>74</v>
      </c>
      <c r="B5" s="1"/>
      <c r="C5" s="1"/>
      <c r="D5" s="1"/>
      <c r="E5" s="1"/>
      <c r="F5" s="1"/>
      <c r="G5" s="1"/>
      <c r="H5" s="1"/>
      <c r="I5" s="1"/>
      <c r="J5" s="1"/>
      <c r="K5" s="1"/>
      <c r="L5" s="1"/>
      <c r="M5" s="1"/>
      <c r="N5" s="1"/>
      <c r="O5" s="1"/>
      <c r="P5" s="1"/>
    </row>
    <row r="6" customFormat="false" ht="15" hidden="false" customHeight="false" outlineLevel="0" collapsed="false">
      <c r="A6" s="2"/>
      <c r="B6" s="2" t="n">
        <v>1</v>
      </c>
      <c r="C6" s="2" t="n">
        <v>2</v>
      </c>
      <c r="D6" s="2" t="n">
        <v>3</v>
      </c>
      <c r="E6" s="2" t="n">
        <v>4</v>
      </c>
      <c r="F6" s="2" t="n">
        <v>5</v>
      </c>
      <c r="G6" s="2"/>
      <c r="H6" s="2" t="s">
        <v>73</v>
      </c>
      <c r="I6" s="2" t="s">
        <v>4</v>
      </c>
      <c r="J6" s="2" t="s">
        <v>5</v>
      </c>
      <c r="K6" s="2" t="s">
        <v>6</v>
      </c>
      <c r="L6" s="2" t="s">
        <v>7</v>
      </c>
      <c r="M6" s="2" t="s">
        <v>8</v>
      </c>
      <c r="N6" s="2" t="s">
        <v>9</v>
      </c>
      <c r="O6" s="2" t="s">
        <v>10</v>
      </c>
      <c r="P6" s="2" t="s">
        <v>71</v>
      </c>
    </row>
    <row r="7" customFormat="false" ht="15" hidden="false" customHeight="false" outlineLevel="0" collapsed="false">
      <c r="A7" s="1" t="s">
        <v>75</v>
      </c>
      <c r="B7" s="1"/>
      <c r="C7" s="1"/>
      <c r="D7" s="1"/>
      <c r="E7" s="1"/>
      <c r="F7" s="1"/>
      <c r="G7" s="1"/>
      <c r="H7" s="1"/>
      <c r="I7" s="1"/>
      <c r="J7" s="1"/>
      <c r="K7" s="1"/>
      <c r="L7" s="1"/>
      <c r="M7" s="1"/>
      <c r="N7" s="1"/>
      <c r="O7" s="1"/>
      <c r="P7" s="1"/>
    </row>
    <row r="8" customFormat="false" ht="15.75" hidden="false" customHeight="false" outlineLevel="0" collapsed="false">
      <c r="A8" s="3"/>
      <c r="B8" s="36" t="s">
        <v>76</v>
      </c>
      <c r="C8" s="36" t="s">
        <v>77</v>
      </c>
      <c r="D8" s="36" t="s">
        <v>78</v>
      </c>
      <c r="E8" s="36" t="s">
        <v>79</v>
      </c>
      <c r="F8" s="36" t="s">
        <v>80</v>
      </c>
      <c r="G8" s="36"/>
      <c r="H8" s="36"/>
      <c r="I8" s="36" t="n">
        <v>10</v>
      </c>
      <c r="J8" s="37" t="n">
        <v>44695</v>
      </c>
      <c r="K8" s="38" t="n">
        <v>43599</v>
      </c>
      <c r="L8" s="36" t="n">
        <v>500</v>
      </c>
      <c r="M8" s="36" t="n">
        <v>550</v>
      </c>
      <c r="N8" s="39" t="n">
        <v>35</v>
      </c>
      <c r="O8" s="36" t="n">
        <v>6</v>
      </c>
      <c r="P8" s="39" t="n">
        <v>666</v>
      </c>
    </row>
    <row r="9" customFormat="false" ht="15" hidden="false" customHeight="false" outlineLevel="0" collapsed="false">
      <c r="A9" s="1" t="s">
        <v>81</v>
      </c>
      <c r="B9" s="1"/>
      <c r="C9" s="1"/>
      <c r="D9" s="1"/>
      <c r="E9" s="1"/>
      <c r="F9" s="1"/>
      <c r="G9" s="1"/>
      <c r="H9" s="1"/>
      <c r="I9" s="1"/>
      <c r="J9" s="1"/>
      <c r="K9" s="1"/>
      <c r="L9" s="1"/>
      <c r="M9" s="1"/>
      <c r="N9" s="1"/>
      <c r="O9" s="1"/>
      <c r="P9" s="1"/>
    </row>
    <row r="10" customFormat="false" ht="15.75" hidden="false" customHeight="false" outlineLevel="0" collapsed="false">
      <c r="B10" s="40" t="s">
        <v>76</v>
      </c>
      <c r="C10" s="40" t="s">
        <v>77</v>
      </c>
      <c r="D10" s="40" t="s">
        <v>78</v>
      </c>
      <c r="E10" s="40" t="s">
        <v>79</v>
      </c>
      <c r="F10" s="40"/>
      <c r="G10" s="40"/>
      <c r="H10" s="40"/>
      <c r="I10" s="40"/>
      <c r="J10" s="40"/>
      <c r="K10" s="40"/>
      <c r="L10" s="40"/>
      <c r="M10" s="40"/>
      <c r="N10" s="40"/>
      <c r="O10" s="40"/>
      <c r="P10" s="40"/>
    </row>
    <row r="11" customFormat="false" ht="15" hidden="false" customHeight="false" outlineLevel="0" collapsed="false">
      <c r="A11" s="1" t="s">
        <v>82</v>
      </c>
      <c r="B11" s="1"/>
      <c r="C11" s="1"/>
      <c r="D11" s="1"/>
      <c r="E11" s="1"/>
      <c r="F11" s="1"/>
      <c r="G11" s="1"/>
      <c r="H11" s="1"/>
      <c r="I11" s="1"/>
      <c r="J11" s="1"/>
      <c r="K11" s="1"/>
      <c r="L11" s="1"/>
      <c r="M11" s="1"/>
      <c r="N11" s="1"/>
      <c r="O11" s="1"/>
      <c r="P11" s="1"/>
    </row>
    <row r="12" customFormat="false" ht="15" hidden="false" customHeight="false" outlineLevel="0" collapsed="false">
      <c r="A12" s="3"/>
      <c r="B12" s="3"/>
      <c r="C12" s="3"/>
      <c r="D12" s="3"/>
      <c r="E12" s="3"/>
      <c r="F12" s="3"/>
      <c r="G12" s="3"/>
      <c r="I12" s="0" t="n">
        <v>10</v>
      </c>
      <c r="J12" s="0" t="n">
        <v>500</v>
      </c>
      <c r="K12" s="0" t="n">
        <v>500</v>
      </c>
      <c r="L12" s="41" t="n">
        <v>35</v>
      </c>
      <c r="M12" s="42" t="n">
        <v>43599</v>
      </c>
      <c r="N12" s="42" t="n">
        <v>44695</v>
      </c>
      <c r="O12" s="0" t="n">
        <v>6</v>
      </c>
      <c r="P12" s="41" t="n">
        <v>666</v>
      </c>
    </row>
    <row r="13" customFormat="false" ht="15" hidden="false" customHeight="false" outlineLevel="0" collapsed="false">
      <c r="A13" s="1" t="s">
        <v>21</v>
      </c>
      <c r="B13" s="1"/>
      <c r="C13" s="1"/>
      <c r="D13" s="1"/>
      <c r="E13" s="1"/>
      <c r="F13" s="1"/>
      <c r="G13" s="1"/>
      <c r="H13" s="1"/>
      <c r="I13" s="1"/>
      <c r="J13" s="1"/>
      <c r="K13" s="1"/>
      <c r="L13" s="1"/>
      <c r="M13" s="1"/>
      <c r="N13" s="1"/>
      <c r="O13" s="1"/>
      <c r="P13" s="1"/>
    </row>
    <row r="14" customFormat="false" ht="15" hidden="false" customHeight="false" outlineLevel="0" collapsed="false">
      <c r="A14" s="2" t="s">
        <v>83</v>
      </c>
      <c r="B14" s="9" t="s">
        <v>84</v>
      </c>
      <c r="C14" s="2" t="e">
        <f aca="false">_xll.reportrange("BillingMgmt_LP_Expiring_Lic_Finder_Pull",34:42,2:2,8:8,_xll.param(C27,C28,C29))</f>
        <v>#NAME?</v>
      </c>
      <c r="D14" s="2"/>
      <c r="E14" s="9" t="s">
        <v>85</v>
      </c>
      <c r="F14" s="2" t="e">
        <f aca="false">_xll.reportdrill(LicensePackageBuilder!G14,,_xll.pairgroup(_xll.pair(I34:I48,LicensePackageBuilder!S34),_xll.pair(F19,"LicensePackageBuilder!s37")),"License Package Builder")</f>
        <v>#NAME?</v>
      </c>
      <c r="G14" s="2"/>
      <c r="H14" s="2"/>
      <c r="I14" s="2"/>
      <c r="J14" s="2"/>
      <c r="K14" s="2"/>
      <c r="L14" s="2"/>
      <c r="M14" s="9" t="s">
        <v>86</v>
      </c>
      <c r="N14" s="2" t="s">
        <v>87</v>
      </c>
      <c r="O14" s="2"/>
      <c r="P14" s="2"/>
    </row>
    <row r="15" customFormat="false" ht="15" hidden="false" customHeight="false" outlineLevel="0" collapsed="false">
      <c r="A15" s="2"/>
      <c r="B15" s="2"/>
      <c r="C15" s="2"/>
      <c r="D15" s="2"/>
      <c r="E15" s="9" t="s">
        <v>88</v>
      </c>
      <c r="F15" s="2" t="e">
        <f aca="false">_xll.reportdrill(LicensePackageViewer!F6,,_xll.pairgroup(_xll.pair(I34:I48,"LicensePackageViewer!e19"),_xll.pair(F19,"LicensePackageViewer!e20")),"License Package Viewer")</f>
        <v>#NAME?</v>
      </c>
      <c r="G15" s="2"/>
      <c r="H15" s="2"/>
      <c r="I15" s="2"/>
      <c r="J15" s="2"/>
      <c r="K15" s="2"/>
      <c r="L15" s="2"/>
      <c r="M15" s="2"/>
      <c r="N15" s="2" t="s">
        <v>89</v>
      </c>
      <c r="O15" s="2"/>
      <c r="P15" s="2"/>
    </row>
    <row r="16" customFormat="false" ht="15" hidden="false" customHeight="false" outlineLevel="0" collapsed="false">
      <c r="A16" s="2"/>
      <c r="B16" s="9" t="s">
        <v>90</v>
      </c>
      <c r="C16" s="2" t="s">
        <v>91</v>
      </c>
      <c r="D16" s="2"/>
      <c r="E16" s="9"/>
      <c r="F16" s="2"/>
      <c r="G16" s="2" t="e">
        <f aca="false">_xll.jfreezepanes(A43,A22)</f>
        <v>#NAME?</v>
      </c>
      <c r="H16" s="2"/>
      <c r="I16" s="2"/>
      <c r="J16" s="2"/>
      <c r="K16" s="2"/>
      <c r="L16" s="2"/>
      <c r="M16" s="2"/>
      <c r="N16" s="2"/>
      <c r="O16" s="2"/>
      <c r="P16" s="2"/>
    </row>
    <row r="17" customFormat="false" ht="15" hidden="false" customHeight="false" outlineLevel="0" collapsed="false">
      <c r="A17" s="2"/>
      <c r="B17" s="9" t="s">
        <v>92</v>
      </c>
      <c r="C17" s="2" t="s">
        <v>93</v>
      </c>
      <c r="D17" s="2"/>
      <c r="E17" s="9"/>
      <c r="F17" s="2"/>
      <c r="G17" s="2" t="e">
        <f aca="false">_xll.jfocus(C27)</f>
        <v>#NAME?</v>
      </c>
      <c r="H17" s="2"/>
      <c r="I17" s="2"/>
      <c r="J17" s="2"/>
      <c r="K17" s="2"/>
      <c r="L17" s="2"/>
      <c r="M17" s="2"/>
      <c r="N17" s="2"/>
      <c r="O17" s="2"/>
      <c r="P17" s="2"/>
    </row>
    <row r="18" customFormat="false" ht="15" hidden="false" customHeight="false" outlineLevel="0" collapsed="false">
      <c r="A18" s="1" t="s">
        <v>25</v>
      </c>
      <c r="B18" s="1"/>
      <c r="C18" s="1"/>
      <c r="D18" s="1"/>
      <c r="E18" s="1"/>
      <c r="F18" s="1"/>
      <c r="G18" s="1"/>
      <c r="H18" s="1"/>
      <c r="I18" s="1"/>
      <c r="J18" s="1"/>
      <c r="K18" s="1"/>
      <c r="L18" s="1"/>
      <c r="M18" s="1"/>
      <c r="N18" s="1"/>
      <c r="O18" s="1"/>
      <c r="P18" s="1"/>
    </row>
    <row r="19" customFormat="false" ht="15" hidden="false" customHeight="false" outlineLevel="0" collapsed="false">
      <c r="A19" s="2"/>
      <c r="B19" s="2"/>
      <c r="C19" s="2"/>
      <c r="D19" s="2"/>
      <c r="E19" s="9" t="s">
        <v>94</v>
      </c>
      <c r="F19" s="2" t="n">
        <v>0</v>
      </c>
      <c r="G19" s="2"/>
      <c r="H19" s="2"/>
      <c r="I19" s="2"/>
      <c r="J19" s="2"/>
      <c r="K19" s="2"/>
      <c r="L19" s="2"/>
      <c r="M19" s="2"/>
      <c r="N19" s="2"/>
      <c r="O19" s="2"/>
      <c r="P19" s="2"/>
    </row>
    <row r="20" customFormat="false" ht="15" hidden="false" customHeight="false" outlineLevel="0" collapsed="false">
      <c r="A20" s="2"/>
      <c r="B20" s="2"/>
      <c r="C20" s="2"/>
      <c r="D20" s="2"/>
      <c r="E20" s="2"/>
      <c r="F20" s="2"/>
      <c r="G20" s="2"/>
      <c r="H20" s="2"/>
      <c r="I20" s="2"/>
      <c r="J20" s="2"/>
      <c r="K20" s="2"/>
      <c r="L20" s="2"/>
      <c r="M20" s="2"/>
      <c r="N20" s="2"/>
      <c r="O20" s="2"/>
      <c r="P20" s="2"/>
    </row>
    <row r="21" customFormat="false" ht="15" hidden="false" customHeight="false" outlineLevel="0" collapsed="false">
      <c r="A21" s="1" t="s">
        <v>26</v>
      </c>
      <c r="B21" s="1"/>
      <c r="C21" s="1"/>
      <c r="D21" s="1"/>
      <c r="E21" s="1"/>
      <c r="F21" s="1"/>
      <c r="G21" s="1"/>
      <c r="H21" s="1"/>
      <c r="I21" s="1"/>
      <c r="J21" s="1"/>
      <c r="K21" s="1"/>
      <c r="L21" s="1"/>
      <c r="M21" s="1"/>
      <c r="N21" s="1"/>
      <c r="O21" s="1"/>
      <c r="P21" s="1"/>
    </row>
    <row r="23" customFormat="false" ht="36.75" hidden="false" customHeight="false" outlineLevel="0" collapsed="false">
      <c r="B23" s="12" t="s">
        <v>27</v>
      </c>
    </row>
    <row r="24" customFormat="false" ht="24" hidden="false" customHeight="false" outlineLevel="0" collapsed="false">
      <c r="B24" s="13" t="s">
        <v>95</v>
      </c>
      <c r="C24" s="14"/>
      <c r="D24" s="14"/>
      <c r="E24" s="14"/>
    </row>
    <row r="25" customFormat="false" ht="15.75" hidden="false" customHeight="false" outlineLevel="0" collapsed="false">
      <c r="B25" s="15" t="s">
        <v>96</v>
      </c>
    </row>
    <row r="26" customFormat="false" ht="9" hidden="false" customHeight="true" outlineLevel="0" collapsed="false">
      <c r="B26" s="43"/>
    </row>
    <row r="27" customFormat="false" ht="18.75" hidden="false" customHeight="false" outlineLevel="0" collapsed="false">
      <c r="B27" s="44" t="s">
        <v>97</v>
      </c>
      <c r="C27" s="45"/>
      <c r="D27" s="23" t="s">
        <v>37</v>
      </c>
      <c r="E27" s="23"/>
      <c r="F27" s="23"/>
      <c r="G27" s="23"/>
      <c r="H27" s="23"/>
    </row>
    <row r="28" customFormat="false" ht="18.75" hidden="false" customHeight="false" outlineLevel="0" collapsed="false">
      <c r="B28" s="44" t="s">
        <v>98</v>
      </c>
      <c r="C28" s="45"/>
      <c r="D28" s="23" t="s">
        <v>37</v>
      </c>
      <c r="E28" s="23"/>
      <c r="F28" s="23"/>
      <c r="G28" s="23"/>
      <c r="H28" s="23"/>
    </row>
    <row r="29" customFormat="false" ht="18.75" hidden="false" customHeight="false" outlineLevel="0" collapsed="false">
      <c r="B29" s="44" t="s">
        <v>39</v>
      </c>
      <c r="C29" s="46"/>
      <c r="D29" s="47" t="s">
        <v>99</v>
      </c>
      <c r="E29" s="47"/>
      <c r="F29" s="47"/>
      <c r="G29" s="47"/>
      <c r="H29" s="47"/>
    </row>
    <row r="30" customFormat="false" ht="23.25" hidden="false" customHeight="true" outlineLevel="0" collapsed="false"/>
    <row r="31" customFormat="false" ht="23.25" hidden="false" customHeight="false" outlineLevel="0" collapsed="false">
      <c r="B31" s="24" t="s">
        <v>49</v>
      </c>
      <c r="C31" s="25"/>
      <c r="D31" s="25"/>
      <c r="E31" s="25"/>
      <c r="F31" s="25"/>
      <c r="I31" s="26" t="s">
        <v>50</v>
      </c>
      <c r="J31" s="27"/>
      <c r="K31" s="27"/>
      <c r="L31" s="27"/>
      <c r="M31" s="27"/>
      <c r="N31" s="27"/>
      <c r="O31" s="27"/>
      <c r="P31" s="27"/>
    </row>
    <row r="32" customFormat="false" ht="2.25" hidden="false" customHeight="true" outlineLevel="0" collapsed="false"/>
    <row r="33" customFormat="false" ht="34.5" hidden="false" customHeight="true" outlineLevel="0" collapsed="false">
      <c r="B33" s="28" t="s">
        <v>51</v>
      </c>
      <c r="C33" s="28" t="s">
        <v>52</v>
      </c>
      <c r="D33" s="28" t="s">
        <v>3</v>
      </c>
      <c r="E33" s="28" t="s">
        <v>100</v>
      </c>
      <c r="F33" s="28" t="s">
        <v>101</v>
      </c>
      <c r="I33" s="29" t="s">
        <v>53</v>
      </c>
      <c r="J33" s="48" t="s">
        <v>58</v>
      </c>
      <c r="K33" s="29" t="s">
        <v>57</v>
      </c>
      <c r="L33" s="29" t="s">
        <v>54</v>
      </c>
      <c r="M33" s="29" t="s">
        <v>55</v>
      </c>
      <c r="N33" s="29" t="s">
        <v>56</v>
      </c>
      <c r="O33" s="29" t="s">
        <v>102</v>
      </c>
      <c r="P33" s="29" t="s">
        <v>103</v>
      </c>
    </row>
    <row r="34" customFormat="false" ht="15" hidden="false" customHeight="false" outlineLevel="0" collapsed="false">
      <c r="A34" s="3"/>
      <c r="B34" s="36" t="s">
        <v>64</v>
      </c>
      <c r="C34" s="36"/>
      <c r="D34" s="36" t="s">
        <v>104</v>
      </c>
      <c r="E34" s="36"/>
      <c r="F34" s="36" t="s">
        <v>105</v>
      </c>
      <c r="G34" s="36"/>
      <c r="H34" s="36"/>
      <c r="I34" s="36" t="n">
        <v>1</v>
      </c>
      <c r="J34" s="37" t="n">
        <v>43759</v>
      </c>
      <c r="K34" s="38" t="n">
        <v>43517</v>
      </c>
      <c r="L34" s="36" t="n">
        <v>103</v>
      </c>
      <c r="M34" s="36" t="n">
        <v>100</v>
      </c>
      <c r="N34" s="39" t="n">
        <v>35</v>
      </c>
      <c r="O34" s="36" t="n">
        <v>8</v>
      </c>
      <c r="P34" s="39" t="n">
        <v>26288.4</v>
      </c>
    </row>
    <row r="35" customFormat="false" ht="15" hidden="false" customHeight="false" outlineLevel="0" collapsed="false">
      <c r="A35" s="3"/>
      <c r="B35" s="36" t="s">
        <v>64</v>
      </c>
      <c r="C35" s="36"/>
      <c r="D35" s="36" t="s">
        <v>104</v>
      </c>
      <c r="E35" s="36"/>
      <c r="F35" s="36" t="s">
        <v>105</v>
      </c>
      <c r="G35" s="36"/>
      <c r="H35" s="36"/>
      <c r="I35" s="36" t="n">
        <v>2</v>
      </c>
      <c r="J35" s="37" t="n">
        <v>43761</v>
      </c>
      <c r="K35" s="38" t="n">
        <v>43669</v>
      </c>
      <c r="L35" s="36" t="n">
        <v>103</v>
      </c>
      <c r="M35" s="36" t="n">
        <v>100</v>
      </c>
      <c r="N35" s="39" t="n">
        <v>35</v>
      </c>
      <c r="O35" s="36" t="n">
        <v>3</v>
      </c>
      <c r="P35" s="39" t="n">
        <v>9858.15</v>
      </c>
    </row>
    <row r="36" customFormat="false" ht="15" hidden="false" customHeight="false" outlineLevel="0" collapsed="false">
      <c r="A36" s="3"/>
      <c r="B36" s="36" t="s">
        <v>106</v>
      </c>
      <c r="C36" s="36"/>
      <c r="D36" s="36" t="s">
        <v>107</v>
      </c>
      <c r="E36" s="36"/>
      <c r="F36" s="36" t="s">
        <v>108</v>
      </c>
      <c r="G36" s="36"/>
      <c r="H36" s="36"/>
      <c r="I36" s="36" t="n">
        <v>3</v>
      </c>
      <c r="J36" s="37" t="n">
        <v>43802</v>
      </c>
      <c r="K36" s="38" t="n">
        <v>43619</v>
      </c>
      <c r="L36" s="36" t="n">
        <v>50</v>
      </c>
      <c r="M36" s="36" t="n">
        <v>50</v>
      </c>
      <c r="N36" s="39" t="n">
        <v>35</v>
      </c>
      <c r="O36" s="36" t="n">
        <v>6</v>
      </c>
      <c r="P36" s="39" t="n">
        <v>46102.2</v>
      </c>
    </row>
    <row r="37" customFormat="false" ht="15" hidden="false" customHeight="false" outlineLevel="0" collapsed="false">
      <c r="A37" s="3"/>
      <c r="B37" s="36" t="s">
        <v>64</v>
      </c>
      <c r="C37" s="36"/>
      <c r="D37" s="36" t="s">
        <v>109</v>
      </c>
      <c r="E37" s="36"/>
      <c r="F37" s="36" t="s">
        <v>105</v>
      </c>
      <c r="G37" s="36"/>
      <c r="H37" s="36"/>
      <c r="I37" s="36" t="n">
        <v>4</v>
      </c>
      <c r="J37" s="37" t="n">
        <v>43830</v>
      </c>
      <c r="K37" s="38" t="n">
        <v>43799</v>
      </c>
      <c r="L37" s="36" t="n">
        <v>34</v>
      </c>
      <c r="M37" s="36" t="n">
        <v>25</v>
      </c>
      <c r="N37" s="39" t="n">
        <v>35</v>
      </c>
      <c r="O37" s="36" t="n">
        <v>1</v>
      </c>
      <c r="P37" s="39" t="n">
        <v>1900.5</v>
      </c>
    </row>
    <row r="38" customFormat="false" ht="15" hidden="false" customHeight="false" outlineLevel="0" collapsed="false">
      <c r="A38" s="3"/>
      <c r="B38" s="36" t="s">
        <v>64</v>
      </c>
      <c r="C38" s="36"/>
      <c r="D38" s="36" t="s">
        <v>110</v>
      </c>
      <c r="E38" s="36"/>
      <c r="F38" s="36" t="s">
        <v>105</v>
      </c>
      <c r="G38" s="36"/>
      <c r="H38" s="36"/>
      <c r="I38" s="36" t="n">
        <v>5</v>
      </c>
      <c r="J38" s="37" t="n">
        <v>43830</v>
      </c>
      <c r="K38" s="38" t="n">
        <v>43799</v>
      </c>
      <c r="L38" s="36" t="n">
        <v>103</v>
      </c>
      <c r="M38" s="36" t="n">
        <v>100</v>
      </c>
      <c r="N38" s="39" t="n">
        <v>35</v>
      </c>
      <c r="O38" s="36" t="n">
        <v>1</v>
      </c>
      <c r="P38" s="39" t="n">
        <v>3286.05</v>
      </c>
    </row>
    <row r="39" customFormat="false" ht="15" hidden="false" customHeight="false" outlineLevel="0" collapsed="false">
      <c r="A39" s="3"/>
      <c r="B39" s="36" t="s">
        <v>64</v>
      </c>
      <c r="C39" s="36"/>
      <c r="D39" s="36" t="s">
        <v>111</v>
      </c>
      <c r="E39" s="36"/>
      <c r="F39" s="36" t="s">
        <v>105</v>
      </c>
      <c r="G39" s="36"/>
      <c r="H39" s="36"/>
      <c r="I39" s="36" t="n">
        <v>6</v>
      </c>
      <c r="J39" s="37" t="n">
        <v>43830</v>
      </c>
      <c r="K39" s="38" t="n">
        <v>43709</v>
      </c>
      <c r="L39" s="36" t="n">
        <v>556</v>
      </c>
      <c r="M39" s="36" t="n">
        <v>100</v>
      </c>
      <c r="N39" s="39" t="n">
        <v>35</v>
      </c>
      <c r="O39" s="36" t="n">
        <v>3</v>
      </c>
      <c r="P39" s="39" t="n">
        <v>47775</v>
      </c>
    </row>
    <row r="40" customFormat="false" ht="15" hidden="false" customHeight="false" outlineLevel="0" collapsed="false">
      <c r="A40" s="3"/>
      <c r="B40" s="36" t="s">
        <v>112</v>
      </c>
      <c r="C40" s="36"/>
      <c r="D40" s="36" t="s">
        <v>113</v>
      </c>
      <c r="E40" s="36"/>
      <c r="F40" s="36" t="s">
        <v>114</v>
      </c>
      <c r="G40" s="36"/>
      <c r="H40" s="36"/>
      <c r="I40" s="36" t="n">
        <v>7</v>
      </c>
      <c r="J40" s="37" t="n">
        <v>43831</v>
      </c>
      <c r="K40" s="38" t="n">
        <v>43466</v>
      </c>
      <c r="L40" s="36" t="n">
        <v>4</v>
      </c>
      <c r="M40" s="36" t="n">
        <v>5</v>
      </c>
      <c r="N40" s="39" t="n">
        <v>35</v>
      </c>
      <c r="O40" s="36" t="n">
        <v>12</v>
      </c>
      <c r="P40" s="39" t="n">
        <v>1680</v>
      </c>
    </row>
    <row r="41" customFormat="false" ht="15" hidden="false" customHeight="false" outlineLevel="0" collapsed="false">
      <c r="A41" s="3"/>
      <c r="B41" s="36" t="s">
        <v>112</v>
      </c>
      <c r="C41" s="36" t="s">
        <v>115</v>
      </c>
      <c r="D41" s="36" t="s">
        <v>113</v>
      </c>
      <c r="E41" s="36"/>
      <c r="F41" s="36" t="s">
        <v>114</v>
      </c>
      <c r="G41" s="36"/>
      <c r="H41" s="36"/>
      <c r="I41" s="36" t="n">
        <v>8</v>
      </c>
      <c r="J41" s="49" t="s">
        <v>116</v>
      </c>
      <c r="K41" s="50" t="s">
        <v>117</v>
      </c>
      <c r="L41" s="36" t="n">
        <v>1</v>
      </c>
      <c r="M41" s="36" t="n">
        <v>1</v>
      </c>
      <c r="N41" s="39" t="n">
        <v>35</v>
      </c>
      <c r="O41" s="36" t="n">
        <v>3</v>
      </c>
      <c r="P41" s="39" t="n">
        <v>535</v>
      </c>
    </row>
    <row r="42" s="10" customFormat="true" ht="24.75" hidden="false" customHeight="true" outlineLevel="0" collapsed="false">
      <c r="B42" s="51" t="s">
        <v>67</v>
      </c>
      <c r="C42" s="52"/>
      <c r="D42" s="52"/>
      <c r="E42" s="52"/>
      <c r="F42" s="52"/>
      <c r="G42" s="52"/>
      <c r="H42" s="52"/>
      <c r="I42" s="52"/>
      <c r="J42" s="52"/>
      <c r="K42" s="52"/>
      <c r="L42" s="52"/>
      <c r="M42" s="52"/>
      <c r="N42" s="52"/>
      <c r="O42" s="52"/>
      <c r="P42" s="52"/>
    </row>
    <row r="44" customFormat="false" ht="15" hidden="false" customHeight="false" outlineLevel="0" collapsed="false">
      <c r="A44" s="3"/>
    </row>
    <row r="46" customFormat="false" ht="15" hidden="false" customHeight="false" outlineLevel="0" collapsed="false">
      <c r="A46" s="3"/>
    </row>
    <row r="48" customFormat="false" ht="15" hidden="false" customHeight="false" outlineLevel="0" collapsed="false">
      <c r="A48" s="3"/>
      <c r="S48" s="0" t="n">
        <v>9</v>
      </c>
    </row>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4" r:id="rId1" display="financials@greatcakes.com"/>
    <hyperlink ref="F35" r:id="rId2" display="financials@greatcakes.com"/>
    <hyperlink ref="F36" r:id="rId3" display="billing@muddiesdoggrooming.com"/>
    <hyperlink ref="F37" r:id="rId4" display="financials@greatcakes.com"/>
    <hyperlink ref="F38" r:id="rId5" display="financials@greatcakes.com"/>
    <hyperlink ref="F39" r:id="rId6" display="financials@greatcakes.com"/>
    <hyperlink ref="F40" r:id="rId7" display="accounting@jessicasweddings.com"/>
    <hyperlink ref="F41" r:id="rId8" display="accounting@jessicaswedding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false" showRowColHeaders="true" showZeros="true" rightToLeft="false" tabSelected="false" showOutlineSymbols="true" defaultGridColor="true" view="normal" topLeftCell="A20" colorId="64" zoomScale="51" zoomScaleNormal="51" zoomScalePageLayoutView="100" workbookViewId="0">
      <selection pane="topLeft" activeCell="E58" activeCellId="0" sqref="E58"/>
    </sheetView>
  </sheetViews>
  <sheetFormatPr defaultRowHeight="15" zeroHeight="false" outlineLevelRow="0" outlineLevelCol="0"/>
  <cols>
    <col collapsed="false" customWidth="true" hidden="false" outlineLevel="0" max="1" min="1" style="0" width="3.57"/>
    <col collapsed="false" customWidth="true" hidden="true" outlineLevel="0" max="2" min="2" style="0" width="0.14"/>
    <col collapsed="false" customWidth="true" hidden="true" outlineLevel="0" max="3" min="3" style="0" width="13.28"/>
    <col collapsed="false" customWidth="true" hidden="true" outlineLevel="0" max="4" min="4" style="0" width="6.7"/>
    <col collapsed="false" customWidth="true" hidden="false" outlineLevel="0" max="5" min="5" style="0" width="13.71"/>
    <col collapsed="false" customWidth="true" hidden="false" outlineLevel="0" max="6" min="6" style="0" width="12.71"/>
    <col collapsed="false" customWidth="true" hidden="false" outlineLevel="0" max="7" min="7" style="0" width="26.85"/>
    <col collapsed="false" customWidth="true" hidden="false" outlineLevel="0" max="8" min="8" style="0" width="15.57"/>
    <col collapsed="false" customWidth="false" hidden="false" outlineLevel="0" max="9" min="9" style="0" width="11.43"/>
    <col collapsed="false" customWidth="true" hidden="false" outlineLevel="0" max="10" min="10" style="0" width="13.28"/>
    <col collapsed="false" customWidth="true" hidden="false" outlineLevel="0" max="11" min="11" style="0" width="15.71"/>
    <col collapsed="false" customWidth="false" hidden="false" outlineLevel="0" max="12" min="12" style="0" width="11.43"/>
    <col collapsed="false" customWidth="true" hidden="false" outlineLevel="0" max="13" min="13" style="0" width="15.57"/>
    <col collapsed="false" customWidth="true" hidden="false" outlineLevel="0" max="14" min="14" style="0" width="5.28"/>
    <col collapsed="false" customWidth="true" hidden="false" outlineLevel="0" max="15" min="15" style="0" width="27"/>
    <col collapsed="false" customWidth="false" hidden="false" outlineLevel="0" max="16" min="16" style="0" width="11.43"/>
    <col collapsed="false" customWidth="true" hidden="false" outlineLevel="0" max="17" min="17" style="0" width="2.86"/>
    <col collapsed="false" customWidth="true" hidden="false" outlineLevel="0" max="18" min="18" style="0" width="27.3"/>
    <col collapsed="false" customWidth="true" hidden="false" outlineLevel="0" max="20" min="19" style="0" width="15.71"/>
    <col collapsed="false" customWidth="false" hidden="false" outlineLevel="0" max="21" min="21" style="0" width="11.43"/>
    <col collapsed="false" customWidth="true" hidden="false" outlineLevel="0" max="22" min="22" style="0" width="12"/>
    <col collapsed="false" customWidth="true" hidden="false" outlineLevel="0" max="23" min="23" style="0" width="15.71"/>
    <col collapsed="false" customWidth="true" hidden="false" outlineLevel="0" max="24" min="24" style="0" width="10.14"/>
    <col collapsed="false" customWidth="true" hidden="false" outlineLevel="0" max="25" min="25" style="0" width="17.28"/>
    <col collapsed="false" customWidth="true" hidden="false" outlineLevel="0" max="26" min="26" style="0" width="4.14"/>
    <col collapsed="false" customWidth="true" hidden="false" outlineLevel="0" max="27" min="27" style="0" width="23.85"/>
    <col collapsed="false" customWidth="true" hidden="false" outlineLevel="0" max="28" min="28" style="0" width="8.53"/>
    <col collapsed="false" customWidth="true" hidden="false" outlineLevel="0" max="29" min="29" style="0" width="12.71"/>
    <col collapsed="false" customWidth="true" hidden="false" outlineLevel="0" max="1025" min="30" style="0" width="8.53"/>
  </cols>
  <sheetData>
    <row r="1" s="1" customFormat="true" ht="15" hidden="false" customHeight="false" outlineLevel="0" collapsed="false">
      <c r="A1" s="1" t="s">
        <v>118</v>
      </c>
    </row>
    <row r="2" s="2" customFormat="true" ht="15" hidden="false" customHeight="false" outlineLevel="0" collapsed="false">
      <c r="D2" s="2" t="s">
        <v>119</v>
      </c>
      <c r="R2" s="2" t="s">
        <v>120</v>
      </c>
      <c r="T2" s="2" t="s">
        <v>121</v>
      </c>
      <c r="U2" s="2" t="s">
        <v>122</v>
      </c>
      <c r="V2" s="2" t="s">
        <v>123</v>
      </c>
      <c r="X2" s="2" t="s">
        <v>124</v>
      </c>
    </row>
    <row r="3" s="1" customFormat="true" ht="15" hidden="false" customHeight="false" outlineLevel="0" collapsed="false">
      <c r="A3" s="1" t="s">
        <v>125</v>
      </c>
    </row>
    <row r="4" s="2" customFormat="true" ht="15" hidden="false" customHeight="false" outlineLevel="0" collapsed="false">
      <c r="D4" s="2" t="s">
        <v>119</v>
      </c>
      <c r="E4" s="2" t="s">
        <v>120</v>
      </c>
      <c r="H4" s="2" t="s">
        <v>121</v>
      </c>
      <c r="I4" s="2" t="s">
        <v>122</v>
      </c>
      <c r="J4" s="2" t="s">
        <v>123</v>
      </c>
      <c r="L4" s="2" t="s">
        <v>124</v>
      </c>
    </row>
    <row r="5" s="1" customFormat="true" ht="15" hidden="false" customHeight="false" outlineLevel="0" collapsed="false">
      <c r="A5" s="1" t="s">
        <v>126</v>
      </c>
    </row>
    <row r="6" s="2" customFormat="true" ht="15" hidden="false" customHeight="false" outlineLevel="0" collapsed="false">
      <c r="H6" s="2" t="s">
        <v>127</v>
      </c>
      <c r="I6" s="2" t="s">
        <v>128</v>
      </c>
      <c r="P6" s="2" t="s">
        <v>129</v>
      </c>
      <c r="R6" s="2" t="s">
        <v>120</v>
      </c>
      <c r="T6" s="2" t="s">
        <v>121</v>
      </c>
      <c r="U6" s="2" t="s">
        <v>122</v>
      </c>
      <c r="V6" s="2" t="s">
        <v>123</v>
      </c>
      <c r="X6" s="2" t="s">
        <v>124</v>
      </c>
    </row>
    <row r="7" s="1" customFormat="true" ht="15" hidden="false" customHeight="false" outlineLevel="0" collapsed="false">
      <c r="A7" s="1" t="s">
        <v>130</v>
      </c>
    </row>
    <row r="8" s="3" customFormat="true" ht="15.75" hidden="false" customHeight="false" outlineLevel="0" collapsed="false">
      <c r="E8" s="53"/>
      <c r="F8" s="53"/>
      <c r="G8" s="53"/>
      <c r="H8" s="54"/>
      <c r="I8" s="53"/>
      <c r="J8" s="55"/>
      <c r="K8" s="56"/>
      <c r="L8" s="57"/>
      <c r="M8" s="58"/>
      <c r="N8" s="58"/>
      <c r="O8" s="56"/>
      <c r="P8" s="59"/>
      <c r="R8" s="60" t="s">
        <v>131</v>
      </c>
      <c r="S8" s="61"/>
      <c r="T8" s="61" t="n">
        <v>125</v>
      </c>
      <c r="U8" s="62" t="n">
        <v>1</v>
      </c>
      <c r="V8" s="63" t="n">
        <v>0.01</v>
      </c>
      <c r="W8" s="56" t="n">
        <f aca="false">T8+(T8*V8)</f>
        <v>126.25</v>
      </c>
      <c r="X8" s="64" t="n">
        <v>0.15</v>
      </c>
      <c r="Y8" s="58" t="n">
        <f aca="false">W8-(W8*X8)</f>
        <v>107.3125</v>
      </c>
      <c r="Z8" s="56"/>
      <c r="AA8" s="56" t="n">
        <f aca="false">Y8*U8*$AA$35</f>
        <v>1287.75</v>
      </c>
    </row>
    <row r="9" s="1" customFormat="true" ht="15" hidden="false" customHeight="false" outlineLevel="0" collapsed="false">
      <c r="A9" s="1" t="s">
        <v>132</v>
      </c>
    </row>
    <row r="10" s="3" customFormat="true" ht="15.75" hidden="false" customHeight="false" outlineLevel="0" collapsed="false">
      <c r="E10" s="53"/>
      <c r="F10" s="53"/>
      <c r="G10" s="53"/>
      <c r="H10" s="54"/>
      <c r="I10" s="53"/>
      <c r="J10" s="55"/>
      <c r="K10" s="56" t="n">
        <f aca="false">H10+(H10*J10)</f>
        <v>0</v>
      </c>
      <c r="L10" s="57"/>
      <c r="M10" s="58" t="n">
        <f aca="false">K10-(K10*L10)</f>
        <v>0</v>
      </c>
      <c r="N10" s="58"/>
      <c r="O10" s="56" t="n">
        <f aca="false">M10*I10*$O$35</f>
        <v>0</v>
      </c>
      <c r="P10" s="59"/>
    </row>
    <row r="11" s="1" customFormat="true" ht="15" hidden="false" customHeight="false" outlineLevel="0" collapsed="false">
      <c r="A11" s="1" t="s">
        <v>133</v>
      </c>
    </row>
    <row r="12" s="3" customFormat="true" ht="15.75" hidden="false" customHeight="false" outlineLevel="0" collapsed="false">
      <c r="D12" s="65"/>
      <c r="E12" s="53"/>
      <c r="F12" s="53"/>
      <c r="G12" s="53"/>
      <c r="H12" s="54"/>
      <c r="I12" s="53"/>
      <c r="J12" s="55"/>
      <c r="K12" s="56" t="n">
        <f aca="false">H12+(H12*J12)</f>
        <v>0</v>
      </c>
      <c r="L12" s="57"/>
      <c r="M12" s="58" t="n">
        <f aca="false">K12-(K12*L12)</f>
        <v>0</v>
      </c>
      <c r="N12" s="58"/>
      <c r="O12" s="56" t="n">
        <f aca="false">M12*I12*$M$41</f>
        <v>0</v>
      </c>
      <c r="P12" s="59"/>
    </row>
    <row r="13" s="1" customFormat="true" ht="15" hidden="false" customHeight="false" outlineLevel="0" collapsed="false">
      <c r="A13" s="1" t="s">
        <v>21</v>
      </c>
    </row>
    <row r="14" s="2" customFormat="true" ht="15" hidden="false" customHeight="false" outlineLevel="0" collapsed="false">
      <c r="E14" s="9"/>
      <c r="F14" s="9" t="s">
        <v>134</v>
      </c>
      <c r="G14" s="2" t="e">
        <f aca="false">_xll.reportrange("BillingMgmt_LP_Previous_Lic_Pull",D56:AA59,D2:AA2,D8:AA8,_xll.param(S34,S37,S39,S40,S41,W35,Y35,AA35,W38,Y38,AA38,W41,Y41,W44),0)</f>
        <v>#NAME?</v>
      </c>
      <c r="J14" s="9" t="s">
        <v>135</v>
      </c>
      <c r="K14" s="2" t="e">
        <f aca="false">_xll.jdropdown("Lic_Report_Invoice_ClientName_jDropdown_Pull",_xll.param(G36),0,G36,"ClientName","ClientName",,"Select a Client")</f>
        <v>#NAME?</v>
      </c>
      <c r="O14" s="9" t="s">
        <v>136</v>
      </c>
      <c r="Q14" s="2" t="s">
        <v>137</v>
      </c>
    </row>
    <row r="15" s="2" customFormat="true" ht="15" hidden="false" customHeight="false" outlineLevel="0" collapsed="false">
      <c r="E15" s="9"/>
      <c r="F15" s="9" t="s">
        <v>138</v>
      </c>
      <c r="G15" s="2" t="s">
        <v>139</v>
      </c>
      <c r="J15" s="9" t="s">
        <v>140</v>
      </c>
      <c r="K15" s="2" t="e">
        <f aca="false">_xll.jdropdown("Lic_Report_Invoice_ClientPartnerName_jDropdown_Pull",_xll.param(G37),0,G37,"ClientPartnerName","ClientPartnerName",,"Select a Client")</f>
        <v>#NAME?</v>
      </c>
      <c r="Q15" s="2" t="s">
        <v>141</v>
      </c>
    </row>
    <row r="16" s="2" customFormat="true" ht="15" hidden="false" customHeight="false" outlineLevel="0" collapsed="false">
      <c r="F16" s="9" t="s">
        <v>142</v>
      </c>
      <c r="G16" s="2" t="e">
        <f aca="false">_xll.reportrange("BillingMgmt_LP_Builder_Active_Lic_Pull",D56:P64,D4:P4,D10:P10,_xll.param(G34,S34,S37,G36,G37,G38,I40,I41,K35,M35,K38,M38,O38,K41,M41,K44),0)</f>
        <v>#NAME?</v>
      </c>
      <c r="J16" s="9" t="s">
        <v>143</v>
      </c>
      <c r="K16" s="2" t="e">
        <f aca="false">_xll.jdropdown("Lic_Report_Invoice_Location_jDropdown_Pull",_xll.param(G38,G36),0,G38,"Location","Location",,"Previously used locations for this Client:")</f>
        <v>#NAME?</v>
      </c>
    </row>
    <row r="17" s="2" customFormat="true" ht="15" hidden="false" customHeight="false" outlineLevel="0" collapsed="false">
      <c r="E17" s="66"/>
      <c r="F17" s="9" t="s">
        <v>138</v>
      </c>
      <c r="G17" s="2" t="s">
        <v>144</v>
      </c>
    </row>
    <row r="18" s="2" customFormat="true" ht="15" hidden="false" customHeight="false" outlineLevel="0" collapsed="false">
      <c r="E18" s="66"/>
      <c r="F18" s="9" t="s">
        <v>145</v>
      </c>
      <c r="G18" s="2" t="e">
        <f aca="false">_xll.reportsave("BillingMgmt_LP_Builder_Save",E56:E69,E4:P4,E6:P6,_xll.param(G34,G36,G37,G38,K38,M38,O38,K41,M41,K44,G34,K35,M35))</f>
        <v>#NAME?</v>
      </c>
    </row>
    <row r="19" s="1" customFormat="true" ht="15" hidden="false" customHeight="false" outlineLevel="0" collapsed="false">
      <c r="A19" s="1" t="s">
        <v>25</v>
      </c>
      <c r="I19" s="1" t="s">
        <v>146</v>
      </c>
    </row>
    <row r="20" s="2" customFormat="true" ht="15" hidden="false" customHeight="false" outlineLevel="0" collapsed="false">
      <c r="E20" s="2" t="n">
        <v>0</v>
      </c>
      <c r="K20" s="2" t="e">
        <f aca="false" t="array" ref="K20:K20">_xll.jfreezepanes(A56,A23)</f>
        <v>#NAME?</v>
      </c>
      <c r="Q20" s="66" t="s">
        <v>147</v>
      </c>
      <c r="R20" s="65" t="s">
        <v>148</v>
      </c>
      <c r="S20" s="65" t="e">
        <f aca="false">_xll.jdropdown("Lic_Report_Invoice_LineItemName_jDropdown_Pull",_xll.param(E12),0,E12,"ItemName","ItemName")</f>
        <v>#NAME?</v>
      </c>
    </row>
    <row r="21" s="2" customFormat="true" ht="15" hidden="false" customHeight="false" outlineLevel="0" collapsed="false">
      <c r="K21" s="2" t="e">
        <f aca="false" t="array" ref="K21:K21">_xll.jfocus(G34)</f>
        <v>#NAME?</v>
      </c>
    </row>
    <row r="22" s="1" customFormat="true" ht="15" hidden="false" customHeight="false" outlineLevel="0" collapsed="false">
      <c r="A22" s="1" t="s">
        <v>26</v>
      </c>
    </row>
    <row r="23" customFormat="false" ht="15" hidden="false" customHeight="false" outlineLevel="0" collapsed="false">
      <c r="A23" s="10"/>
      <c r="B23" s="10"/>
    </row>
    <row r="24" customFormat="false" ht="36.75" hidden="false" customHeight="false" outlineLevel="0" collapsed="false">
      <c r="A24" s="10"/>
      <c r="C24" s="12"/>
      <c r="E24" s="11" t="s">
        <v>27</v>
      </c>
      <c r="F24" s="12"/>
      <c r="G24" s="12"/>
      <c r="P24" s="0" t="s">
        <v>83</v>
      </c>
    </row>
    <row r="25" customFormat="false" ht="24" hidden="false" customHeight="false" outlineLevel="0" collapsed="false">
      <c r="A25" s="10"/>
      <c r="C25" s="13"/>
      <c r="E25" s="13" t="s">
        <v>149</v>
      </c>
      <c r="F25" s="13"/>
      <c r="G25" s="13"/>
      <c r="H25" s="14"/>
      <c r="I25" s="14"/>
      <c r="J25" s="14"/>
      <c r="K25" s="14"/>
      <c r="L25" s="14"/>
      <c r="M25" s="14"/>
      <c r="N25" s="14"/>
      <c r="O25" s="14"/>
      <c r="P25" s="14"/>
      <c r="Q25" s="14"/>
      <c r="R25" s="14"/>
      <c r="S25" s="14"/>
      <c r="T25" s="14"/>
      <c r="U25" s="14"/>
      <c r="V25" s="14"/>
      <c r="W25" s="14"/>
      <c r="X25" s="14"/>
      <c r="Y25" s="14"/>
      <c r="Z25" s="14"/>
      <c r="AA25" s="14"/>
    </row>
    <row r="26" customFormat="false" ht="6" hidden="false" customHeight="true" outlineLevel="0" collapsed="false">
      <c r="A26" s="10"/>
      <c r="B26" s="10"/>
      <c r="G26" s="16"/>
      <c r="H26" s="17"/>
    </row>
    <row r="27" customFormat="false" ht="15" hidden="false" customHeight="true" outlineLevel="0" collapsed="false">
      <c r="A27" s="10"/>
      <c r="B27" s="10"/>
      <c r="E27" s="67" t="s">
        <v>150</v>
      </c>
      <c r="F27" s="68"/>
      <c r="G27" s="69" t="s">
        <v>151</v>
      </c>
      <c r="H27" s="70"/>
      <c r="I27" s="70"/>
      <c r="J27" s="70"/>
      <c r="K27" s="70"/>
      <c r="L27" s="70"/>
      <c r="M27" s="70"/>
    </row>
    <row r="28" customFormat="false" ht="15" hidden="false" customHeight="true" outlineLevel="0" collapsed="false">
      <c r="A28" s="10"/>
      <c r="B28" s="10"/>
      <c r="E28" s="71" t="s">
        <v>152</v>
      </c>
      <c r="F28" s="72"/>
      <c r="G28" s="69" t="s">
        <v>153</v>
      </c>
      <c r="H28" s="70"/>
      <c r="I28" s="70"/>
      <c r="J28" s="70"/>
      <c r="K28" s="70"/>
      <c r="L28" s="70"/>
      <c r="M28" s="70"/>
    </row>
    <row r="29" customFormat="false" ht="8.25" hidden="false" customHeight="true" outlineLevel="0" collapsed="false">
      <c r="A29" s="10"/>
      <c r="B29" s="73"/>
      <c r="C29" s="73"/>
      <c r="E29" s="73"/>
      <c r="F29" s="73"/>
      <c r="G29" s="74"/>
      <c r="H29" s="74"/>
      <c r="I29" s="74"/>
      <c r="J29" s="74"/>
      <c r="K29" s="74"/>
      <c r="L29" s="74"/>
      <c r="M29" s="74"/>
      <c r="N29" s="75"/>
      <c r="O29" s="75"/>
      <c r="P29" s="75"/>
      <c r="Q29" s="75"/>
      <c r="R29" s="75"/>
      <c r="S29" s="75"/>
      <c r="T29" s="75"/>
      <c r="U29" s="75"/>
      <c r="V29" s="75"/>
      <c r="W29" s="75"/>
      <c r="X29" s="75"/>
      <c r="Y29" s="75"/>
      <c r="Z29" s="75"/>
      <c r="AA29" s="75"/>
    </row>
    <row r="30" customFormat="false" ht="15.75" hidden="false" customHeight="true" outlineLevel="0" collapsed="false">
      <c r="A30" s="10"/>
      <c r="B30" s="71"/>
      <c r="C30" s="71"/>
      <c r="E30" s="71"/>
      <c r="F30" s="71"/>
      <c r="G30" s="76"/>
      <c r="H30" s="76"/>
      <c r="I30" s="76"/>
      <c r="J30" s="76"/>
      <c r="K30" s="76"/>
      <c r="L30" s="76"/>
      <c r="M30" s="76"/>
      <c r="N30" s="10"/>
      <c r="O30" s="10"/>
      <c r="P30" s="10"/>
      <c r="Q30" s="10"/>
      <c r="R30" s="10"/>
      <c r="S30" s="10"/>
      <c r="T30" s="10"/>
      <c r="U30" s="10"/>
      <c r="V30" s="10"/>
      <c r="W30" s="10"/>
      <c r="X30" s="10"/>
      <c r="Y30" s="10"/>
      <c r="Z30" s="10"/>
      <c r="AA30" s="10"/>
    </row>
    <row r="31" customFormat="false" ht="24" hidden="false" customHeight="true" outlineLevel="0" collapsed="false">
      <c r="A31" s="10"/>
      <c r="C31" s="77"/>
      <c r="E31" s="78" t="s">
        <v>154</v>
      </c>
      <c r="F31" s="77"/>
      <c r="G31" s="77"/>
      <c r="H31" s="25"/>
      <c r="I31" s="25"/>
      <c r="J31" s="25"/>
      <c r="K31" s="25"/>
      <c r="L31" s="25"/>
      <c r="M31" s="25"/>
      <c r="N31" s="25"/>
      <c r="O31" s="25"/>
      <c r="P31" s="25"/>
      <c r="R31" s="79" t="s">
        <v>155</v>
      </c>
      <c r="S31" s="27"/>
      <c r="T31" s="27"/>
      <c r="U31" s="27"/>
      <c r="V31" s="27"/>
      <c r="W31" s="27"/>
      <c r="X31" s="27"/>
      <c r="Y31" s="27"/>
      <c r="Z31" s="27"/>
      <c r="AA31" s="27"/>
    </row>
    <row r="32" customFormat="false" ht="2.25" hidden="false" customHeight="true" outlineLevel="0" collapsed="false">
      <c r="A32" s="10"/>
      <c r="B32" s="71"/>
      <c r="C32" s="71"/>
      <c r="D32" s="71"/>
      <c r="E32" s="71"/>
      <c r="F32" s="71"/>
      <c r="G32" s="76"/>
      <c r="H32" s="76"/>
      <c r="I32" s="76"/>
      <c r="J32" s="76"/>
      <c r="K32" s="76"/>
      <c r="L32" s="76"/>
      <c r="M32" s="76"/>
      <c r="N32" s="10"/>
      <c r="O32" s="10"/>
      <c r="P32" s="10"/>
      <c r="Q32" s="10"/>
      <c r="R32" s="10"/>
      <c r="S32" s="10"/>
      <c r="T32" s="10"/>
      <c r="U32" s="10"/>
      <c r="V32" s="10"/>
      <c r="W32" s="10"/>
      <c r="X32" s="10"/>
      <c r="Y32" s="10"/>
      <c r="Z32" s="10"/>
      <c r="AA32" s="10"/>
    </row>
    <row r="33" customFormat="false" ht="24" hidden="false" customHeight="true" outlineLevel="0" collapsed="false">
      <c r="A33" s="10"/>
      <c r="C33" s="80"/>
      <c r="E33" s="81" t="s">
        <v>156</v>
      </c>
      <c r="F33" s="82"/>
      <c r="G33" s="82"/>
      <c r="H33" s="83"/>
      <c r="I33" s="83"/>
      <c r="J33" s="83"/>
      <c r="K33" s="83"/>
      <c r="L33" s="83"/>
      <c r="M33" s="83"/>
      <c r="N33" s="83"/>
      <c r="O33" s="83"/>
      <c r="P33" s="84"/>
      <c r="R33" s="85" t="s">
        <v>156</v>
      </c>
      <c r="S33" s="85"/>
      <c r="T33" s="85"/>
      <c r="U33" s="85"/>
      <c r="V33" s="85"/>
      <c r="W33" s="85"/>
      <c r="X33" s="85"/>
      <c r="Y33" s="85"/>
      <c r="Z33" s="85"/>
      <c r="AA33" s="85"/>
    </row>
    <row r="34" customFormat="false" ht="35.25" hidden="false" customHeight="true" outlineLevel="0" collapsed="false">
      <c r="A34" s="10"/>
      <c r="B34" s="10"/>
      <c r="F34" s="21" t="s">
        <v>157</v>
      </c>
      <c r="G34" s="86" t="n">
        <v>23</v>
      </c>
      <c r="H34" s="87" t="s">
        <v>158</v>
      </c>
      <c r="K34" s="88" t="s">
        <v>159</v>
      </c>
      <c r="M34" s="88" t="s">
        <v>160</v>
      </c>
      <c r="N34" s="88"/>
      <c r="O34" s="89" t="s">
        <v>161</v>
      </c>
      <c r="R34" s="21" t="s">
        <v>157</v>
      </c>
      <c r="S34" s="86" t="n">
        <v>7</v>
      </c>
      <c r="T34" s="86"/>
      <c r="U34" s="23" t="s">
        <v>162</v>
      </c>
      <c r="W34" s="88" t="s">
        <v>159</v>
      </c>
      <c r="Y34" s="88" t="s">
        <v>160</v>
      </c>
      <c r="AA34" s="89" t="s">
        <v>161</v>
      </c>
    </row>
    <row r="35" customFormat="false" ht="19.5" hidden="false" customHeight="true" outlineLevel="0" collapsed="false">
      <c r="A35" s="10"/>
      <c r="B35" s="10"/>
      <c r="I35" s="90"/>
      <c r="K35" s="68" t="n">
        <v>6</v>
      </c>
      <c r="M35" s="91" t="n">
        <v>35.7</v>
      </c>
      <c r="N35" s="88"/>
      <c r="O35" s="68" t="n">
        <f aca="false">DATEDIF(K41,M41,"M")</f>
        <v>12</v>
      </c>
      <c r="W35" s="68" t="n">
        <v>4</v>
      </c>
      <c r="Y35" s="91" t="n">
        <v>35</v>
      </c>
      <c r="AA35" s="68" t="n">
        <v>12</v>
      </c>
    </row>
    <row r="36" customFormat="false" ht="19.5" hidden="false" customHeight="true" outlineLevel="0" collapsed="false">
      <c r="A36" s="10"/>
      <c r="B36" s="10"/>
      <c r="F36" s="19" t="s">
        <v>34</v>
      </c>
      <c r="G36" s="92" t="s">
        <v>112</v>
      </c>
      <c r="H36" s="92"/>
      <c r="I36" s="92"/>
      <c r="N36" s="88"/>
      <c r="R36" s="93" t="s">
        <v>163</v>
      </c>
      <c r="S36" s="75"/>
      <c r="T36" s="75"/>
    </row>
    <row r="37" customFormat="false" ht="19.5" hidden="false" customHeight="true" outlineLevel="0" collapsed="false">
      <c r="A37" s="10"/>
      <c r="B37" s="10"/>
      <c r="F37" s="19" t="s">
        <v>39</v>
      </c>
      <c r="G37" s="92"/>
      <c r="H37" s="92"/>
      <c r="I37" s="92"/>
      <c r="K37" s="88" t="s">
        <v>164</v>
      </c>
      <c r="M37" s="88" t="s">
        <v>165</v>
      </c>
      <c r="N37" s="88"/>
      <c r="O37" s="88" t="s">
        <v>166</v>
      </c>
      <c r="R37" s="21" t="s">
        <v>167</v>
      </c>
      <c r="S37" s="20"/>
      <c r="T37" s="20"/>
      <c r="U37" s="94" t="s">
        <v>99</v>
      </c>
      <c r="W37" s="88" t="s">
        <v>164</v>
      </c>
      <c r="Y37" s="88" t="s">
        <v>165</v>
      </c>
      <c r="AA37" s="88" t="s">
        <v>166</v>
      </c>
    </row>
    <row r="38" customFormat="false" ht="19.5" hidden="false" customHeight="true" outlineLevel="0" collapsed="false">
      <c r="A38" s="10"/>
      <c r="B38" s="10"/>
      <c r="F38" s="19" t="s">
        <v>41</v>
      </c>
      <c r="G38" s="92" t="s">
        <v>113</v>
      </c>
      <c r="H38" s="92"/>
      <c r="I38" s="92"/>
      <c r="K38" s="95" t="n">
        <v>5</v>
      </c>
      <c r="M38" s="96" t="n">
        <v>0.05</v>
      </c>
      <c r="N38" s="88"/>
      <c r="O38" s="96" t="n">
        <v>0</v>
      </c>
      <c r="U38" s="97"/>
      <c r="W38" s="68" t="n">
        <v>5</v>
      </c>
      <c r="Y38" s="98" t="n">
        <v>0.1</v>
      </c>
      <c r="AA38" s="98" t="n">
        <v>0</v>
      </c>
    </row>
    <row r="39" customFormat="false" ht="18.75" hidden="false" customHeight="true" outlineLevel="0" collapsed="false">
      <c r="A39" s="10"/>
      <c r="B39" s="10"/>
      <c r="F39" s="21"/>
      <c r="R39" s="21" t="s">
        <v>34</v>
      </c>
      <c r="S39" s="99" t="s">
        <v>112</v>
      </c>
      <c r="T39" s="99"/>
      <c r="U39" s="99"/>
    </row>
    <row r="40" customFormat="false" ht="19.5" hidden="false" customHeight="true" outlineLevel="0" collapsed="false">
      <c r="A40" s="10"/>
      <c r="B40" s="10"/>
      <c r="H40" s="100" t="s">
        <v>168</v>
      </c>
      <c r="I40" s="92" t="s">
        <v>169</v>
      </c>
      <c r="K40" s="88" t="s">
        <v>170</v>
      </c>
      <c r="M40" s="88" t="s">
        <v>171</v>
      </c>
      <c r="R40" s="21" t="s">
        <v>39</v>
      </c>
      <c r="S40" s="101"/>
      <c r="T40" s="101"/>
      <c r="U40" s="101"/>
      <c r="W40" s="88" t="s">
        <v>170</v>
      </c>
      <c r="Y40" s="88" t="s">
        <v>171</v>
      </c>
    </row>
    <row r="41" customFormat="false" ht="19.5" hidden="false" customHeight="true" outlineLevel="0" collapsed="false">
      <c r="A41" s="10"/>
      <c r="B41" s="10"/>
      <c r="H41" s="100" t="s">
        <v>172</v>
      </c>
      <c r="I41" s="92" t="s">
        <v>169</v>
      </c>
      <c r="K41" s="102" t="n">
        <v>43831</v>
      </c>
      <c r="M41" s="102" t="n">
        <v>44197</v>
      </c>
      <c r="R41" s="21" t="s">
        <v>41</v>
      </c>
      <c r="S41" s="101" t="s">
        <v>113</v>
      </c>
      <c r="T41" s="101"/>
      <c r="U41" s="101"/>
      <c r="W41" s="103" t="n">
        <v>43466</v>
      </c>
      <c r="Y41" s="103" t="n">
        <v>43831</v>
      </c>
    </row>
    <row r="42" customFormat="false" ht="15" hidden="false" customHeight="true" outlineLevel="0" collapsed="false">
      <c r="A42" s="10"/>
      <c r="B42" s="10"/>
      <c r="N42" s="88"/>
    </row>
    <row r="43" customFormat="false" ht="20.25" hidden="false" customHeight="true" outlineLevel="0" collapsed="false">
      <c r="A43" s="10"/>
      <c r="B43" s="10"/>
      <c r="K43" s="104" t="s">
        <v>173</v>
      </c>
      <c r="W43" s="104" t="s">
        <v>173</v>
      </c>
    </row>
    <row r="44" customFormat="false" ht="19.5" hidden="false" customHeight="true" outlineLevel="0" collapsed="false">
      <c r="A44" s="10"/>
      <c r="B44" s="10"/>
      <c r="K44" s="105"/>
      <c r="L44" s="105"/>
      <c r="M44" s="105"/>
      <c r="N44" s="105"/>
      <c r="O44" s="105"/>
      <c r="W44" s="106" t="s">
        <v>174</v>
      </c>
      <c r="X44" s="106"/>
      <c r="Y44" s="106"/>
      <c r="Z44" s="106"/>
      <c r="AA44" s="106"/>
    </row>
    <row r="45" customFormat="false" ht="12" hidden="false" customHeight="true" outlineLevel="0" collapsed="false">
      <c r="A45" s="10"/>
      <c r="B45" s="10"/>
      <c r="K45" s="95"/>
      <c r="L45" s="95"/>
      <c r="M45" s="95"/>
      <c r="N45" s="95"/>
      <c r="O45" s="95"/>
    </row>
    <row r="46" customFormat="false" ht="15" hidden="false" customHeight="false" outlineLevel="0" collapsed="false">
      <c r="A46" s="10"/>
    </row>
    <row r="47" customFormat="false" ht="3.75" hidden="false" customHeight="true" outlineLevel="0" collapsed="false">
      <c r="A47" s="10"/>
      <c r="B47" s="10"/>
    </row>
    <row r="48" customFormat="false" ht="23.25" hidden="false" customHeight="false" outlineLevel="0" collapsed="false">
      <c r="A48" s="10"/>
      <c r="C48" s="80"/>
      <c r="E48" s="81" t="s">
        <v>175</v>
      </c>
      <c r="F48" s="82"/>
      <c r="G48" s="82"/>
      <c r="H48" s="83"/>
      <c r="I48" s="83"/>
      <c r="J48" s="83"/>
      <c r="K48" s="83"/>
      <c r="L48" s="83"/>
      <c r="M48" s="83"/>
      <c r="N48" s="83"/>
      <c r="O48" s="83"/>
      <c r="P48" s="84"/>
      <c r="R48" s="85" t="s">
        <v>175</v>
      </c>
      <c r="S48" s="85"/>
      <c r="T48" s="85"/>
      <c r="U48" s="85"/>
      <c r="V48" s="85"/>
      <c r="W48" s="85"/>
      <c r="X48" s="85"/>
      <c r="Y48" s="85"/>
      <c r="Z48" s="85"/>
      <c r="AA48" s="85"/>
    </row>
    <row r="49" customFormat="false" ht="18.75" hidden="false" customHeight="false" outlineLevel="0" collapsed="false">
      <c r="A49" s="10"/>
      <c r="C49" s="107"/>
      <c r="E49" s="107" t="s">
        <v>176</v>
      </c>
      <c r="F49" s="107"/>
      <c r="G49" s="107"/>
      <c r="H49" s="108"/>
      <c r="I49" s="108"/>
      <c r="J49" s="108"/>
      <c r="K49" s="108"/>
      <c r="L49" s="107"/>
      <c r="M49" s="109" t="s">
        <v>177</v>
      </c>
      <c r="N49" s="109"/>
      <c r="O49" s="109" t="s">
        <v>178</v>
      </c>
      <c r="P49" s="109"/>
      <c r="R49" s="107" t="s">
        <v>176</v>
      </c>
      <c r="S49" s="108"/>
      <c r="T49" s="108"/>
      <c r="U49" s="108"/>
      <c r="V49" s="108"/>
      <c r="W49" s="108"/>
      <c r="X49" s="107"/>
      <c r="Y49" s="109" t="s">
        <v>177</v>
      </c>
      <c r="Z49" s="107"/>
      <c r="AA49" s="109" t="s">
        <v>178</v>
      </c>
    </row>
    <row r="50" customFormat="false" ht="18.75" hidden="false" customHeight="false" outlineLevel="0" collapsed="false">
      <c r="A50" s="10"/>
      <c r="C50" s="110"/>
      <c r="E50" s="110" t="s">
        <v>179</v>
      </c>
      <c r="F50" s="110"/>
      <c r="G50" s="111"/>
      <c r="H50" s="112"/>
      <c r="I50" s="112"/>
      <c r="J50" s="112"/>
      <c r="K50" s="112"/>
      <c r="L50" s="4"/>
      <c r="M50" s="5"/>
      <c r="N50" s="5"/>
      <c r="O50" s="5" t="n">
        <f aca="false">SUM(O56:O66)</f>
        <v>6641.5464</v>
      </c>
      <c r="P50" s="5"/>
      <c r="R50" s="110" t="s">
        <v>179</v>
      </c>
      <c r="S50" s="113"/>
      <c r="T50" s="112"/>
      <c r="U50" s="112"/>
      <c r="V50" s="112"/>
      <c r="W50" s="112"/>
      <c r="X50" s="4"/>
      <c r="Y50" s="5"/>
      <c r="Z50" s="4"/>
      <c r="AA50" s="5" t="n">
        <f aca="false">SUM(AA56:AA61)</f>
        <v>2690.88</v>
      </c>
    </row>
    <row r="51" customFormat="false" ht="18.75" hidden="false" customHeight="false" outlineLevel="0" collapsed="false">
      <c r="A51" s="10"/>
      <c r="C51" s="107"/>
      <c r="E51" s="107" t="str">
        <f aca="false">CONCATENATE("After Package Discount (-",M38* 100, "%):")</f>
        <v>After Package Discount (-5%):</v>
      </c>
      <c r="F51" s="107"/>
      <c r="G51" s="114"/>
      <c r="H51" s="108"/>
      <c r="I51" s="108"/>
      <c r="J51" s="108"/>
      <c r="K51" s="108"/>
      <c r="L51" s="115"/>
      <c r="M51" s="116" t="n">
        <f aca="false">$O$50*$M$38</f>
        <v>332.07732</v>
      </c>
      <c r="N51" s="116"/>
      <c r="O51" s="117" t="n">
        <f aca="false">$O$50-($M$51)</f>
        <v>6309.46908</v>
      </c>
      <c r="P51" s="117"/>
      <c r="R51" s="107" t="str">
        <f aca="false">CONCATENATE("After Package Discount (-",Y38* 100, "%):")</f>
        <v>After Package Discount (-10%):</v>
      </c>
      <c r="S51" s="118"/>
      <c r="T51" s="108"/>
      <c r="U51" s="108"/>
      <c r="V51" s="108"/>
      <c r="W51" s="108"/>
      <c r="X51" s="115"/>
      <c r="Y51" s="116" t="n">
        <f aca="false">$AA$50*$Y$38</f>
        <v>269.088</v>
      </c>
      <c r="Z51" s="115"/>
      <c r="AA51" s="117" t="n">
        <f aca="false">$AA$50-($Y$51)</f>
        <v>2421.792</v>
      </c>
    </row>
    <row r="52" customFormat="false" ht="7.5" hidden="false" customHeight="true" outlineLevel="0" collapsed="false">
      <c r="A52" s="10"/>
      <c r="B52" s="10"/>
    </row>
    <row r="53" customFormat="false" ht="23.25" hidden="false" customHeight="false" outlineLevel="0" collapsed="false">
      <c r="A53" s="10"/>
      <c r="C53" s="80"/>
      <c r="E53" s="81" t="s">
        <v>180</v>
      </c>
      <c r="F53" s="82"/>
      <c r="G53" s="82"/>
      <c r="H53" s="119"/>
      <c r="I53" s="119"/>
      <c r="J53" s="119"/>
      <c r="K53" s="119"/>
      <c r="L53" s="119"/>
      <c r="M53" s="119"/>
      <c r="N53" s="119"/>
      <c r="O53" s="119"/>
      <c r="P53" s="119"/>
      <c r="R53" s="85" t="s">
        <v>180</v>
      </c>
      <c r="S53" s="85"/>
      <c r="T53" s="85"/>
      <c r="U53" s="85"/>
      <c r="V53" s="85"/>
      <c r="W53" s="85"/>
      <c r="X53" s="85"/>
      <c r="Y53" s="85"/>
      <c r="Z53" s="85"/>
      <c r="AA53" s="85"/>
    </row>
    <row r="54" customFormat="false" ht="3" hidden="false" customHeight="true" outlineLevel="0" collapsed="false">
      <c r="A54" s="10"/>
      <c r="B54" s="10"/>
    </row>
    <row r="55" customFormat="false" ht="36.75" hidden="false" customHeight="true" outlineLevel="0" collapsed="false">
      <c r="A55" s="10"/>
      <c r="B55" s="10"/>
      <c r="C55" s="10"/>
      <c r="D55" s="10"/>
      <c r="E55" s="120" t="s">
        <v>181</v>
      </c>
      <c r="F55" s="120"/>
      <c r="G55" s="120"/>
      <c r="H55" s="121" t="s">
        <v>182</v>
      </c>
      <c r="I55" s="121" t="s">
        <v>122</v>
      </c>
      <c r="J55" s="121" t="s">
        <v>183</v>
      </c>
      <c r="K55" s="121" t="s">
        <v>184</v>
      </c>
      <c r="L55" s="121" t="s">
        <v>185</v>
      </c>
      <c r="M55" s="121" t="s">
        <v>186</v>
      </c>
      <c r="N55" s="121"/>
      <c r="O55" s="121" t="s">
        <v>178</v>
      </c>
      <c r="P55" s="121" t="s">
        <v>187</v>
      </c>
      <c r="R55" s="122" t="s">
        <v>181</v>
      </c>
      <c r="S55" s="123"/>
      <c r="T55" s="123" t="s">
        <v>182</v>
      </c>
      <c r="U55" s="123" t="s">
        <v>122</v>
      </c>
      <c r="V55" s="123" t="s">
        <v>183</v>
      </c>
      <c r="W55" s="123" t="s">
        <v>184</v>
      </c>
      <c r="X55" s="123" t="s">
        <v>185</v>
      </c>
      <c r="Y55" s="123" t="s">
        <v>186</v>
      </c>
      <c r="Z55" s="123"/>
      <c r="AA55" s="123" t="s">
        <v>178</v>
      </c>
    </row>
    <row r="56" s="3" customFormat="true" ht="15.75" hidden="false" customHeight="false" outlineLevel="0" collapsed="false">
      <c r="E56" s="53" t="s">
        <v>188</v>
      </c>
      <c r="F56" s="53"/>
      <c r="G56" s="53"/>
      <c r="H56" s="54" t="n">
        <v>137.5</v>
      </c>
      <c r="I56" s="53" t="n">
        <v>1</v>
      </c>
      <c r="J56" s="55" t="n">
        <v>0.02</v>
      </c>
      <c r="K56" s="56" t="n">
        <f aca="false">H56+(H56*J56)</f>
        <v>140.25</v>
      </c>
      <c r="L56" s="57" t="n">
        <v>0.2</v>
      </c>
      <c r="M56" s="58" t="n">
        <f aca="false">K56-(K56*L56)</f>
        <v>112.2</v>
      </c>
      <c r="N56" s="58"/>
      <c r="O56" s="56" t="n">
        <f aca="false">M56*I56*$O$35</f>
        <v>1346.4</v>
      </c>
      <c r="P56" s="59"/>
      <c r="R56" s="60" t="s">
        <v>188</v>
      </c>
      <c r="S56" s="61"/>
      <c r="T56" s="61" t="n">
        <v>125</v>
      </c>
      <c r="U56" s="62" t="n">
        <v>1</v>
      </c>
      <c r="V56" s="63" t="n">
        <v>0.1</v>
      </c>
      <c r="W56" s="56" t="n">
        <f aca="false">T56+(T56*V56)</f>
        <v>137.5</v>
      </c>
      <c r="X56" s="64" t="n">
        <v>0.2</v>
      </c>
      <c r="Y56" s="58" t="n">
        <f aca="false">W56-(W56*X56)</f>
        <v>110</v>
      </c>
      <c r="Z56" s="56"/>
      <c r="AA56" s="56" t="n">
        <f aca="false">Y56*U56*$AA$35</f>
        <v>1320</v>
      </c>
    </row>
    <row r="57" s="3" customFormat="true" ht="15" hidden="false" customHeight="false" outlineLevel="0" collapsed="false">
      <c r="E57" s="53" t="s">
        <v>189</v>
      </c>
      <c r="F57" s="53"/>
      <c r="G57" s="53"/>
      <c r="H57" s="54" t="n">
        <v>275</v>
      </c>
      <c r="I57" s="53" t="n">
        <v>1</v>
      </c>
      <c r="J57" s="55" t="n">
        <v>0.02</v>
      </c>
      <c r="K57" s="56" t="n">
        <f aca="false">H57+(H57*J57)</f>
        <v>280.5</v>
      </c>
      <c r="L57" s="57" t="n">
        <v>0.05</v>
      </c>
      <c r="M57" s="58" t="n">
        <f aca="false">K57-(K57*L57)</f>
        <v>266.475</v>
      </c>
      <c r="N57" s="58"/>
      <c r="O57" s="56" t="n">
        <f aca="false">M57*I57*$O$35</f>
        <v>3197.7</v>
      </c>
      <c r="P57" s="59"/>
      <c r="R57" s="60" t="s">
        <v>190</v>
      </c>
      <c r="S57" s="61"/>
      <c r="T57" s="61" t="n">
        <v>35</v>
      </c>
      <c r="U57" s="62" t="n">
        <v>4</v>
      </c>
      <c r="V57" s="63" t="n">
        <v>0.02</v>
      </c>
      <c r="W57" s="56" t="n">
        <f aca="false">T57+(T57*V57)</f>
        <v>35.7</v>
      </c>
      <c r="X57" s="64" t="n">
        <v>0.2</v>
      </c>
      <c r="Y57" s="58" t="n">
        <f aca="false">W57-(W57*X57)</f>
        <v>28.56</v>
      </c>
      <c r="Z57" s="56"/>
      <c r="AA57" s="56" t="n">
        <f aca="false">Y57*U57*$AA$35</f>
        <v>1370.88</v>
      </c>
    </row>
    <row r="58" s="3" customFormat="true" ht="15" hidden="false" customHeight="false" outlineLevel="0" collapsed="false">
      <c r="E58" s="53" t="s">
        <v>190</v>
      </c>
      <c r="F58" s="53"/>
      <c r="G58" s="53"/>
      <c r="H58" s="54" t="n">
        <v>35.7</v>
      </c>
      <c r="I58" s="53" t="n">
        <v>6</v>
      </c>
      <c r="J58" s="55" t="n">
        <v>0.02</v>
      </c>
      <c r="K58" s="56" t="n">
        <f aca="false">H58+(H58*J58)</f>
        <v>36.414</v>
      </c>
      <c r="L58" s="57" t="n">
        <v>0.2</v>
      </c>
      <c r="M58" s="58" t="n">
        <f aca="false">K58-(K58*L58)</f>
        <v>29.1312</v>
      </c>
      <c r="N58" s="58"/>
      <c r="O58" s="56" t="n">
        <f aca="false">M58*I58*$O$35</f>
        <v>2097.4464</v>
      </c>
      <c r="P58" s="59"/>
      <c r="R58" s="0"/>
      <c r="S58" s="0"/>
      <c r="T58" s="0"/>
      <c r="U58" s="0"/>
      <c r="V58" s="0"/>
      <c r="W58" s="0"/>
      <c r="X58" s="0"/>
      <c r="Y58" s="0"/>
      <c r="Z58" s="0"/>
      <c r="AA58" s="0"/>
    </row>
    <row r="59" s="3" customFormat="true" ht="15.75" hidden="false" customHeight="false" outlineLevel="0" collapsed="false">
      <c r="E59" s="53"/>
      <c r="F59" s="53"/>
      <c r="G59" s="53"/>
      <c r="H59" s="54"/>
      <c r="I59" s="53"/>
      <c r="J59" s="55"/>
      <c r="K59" s="56" t="n">
        <f aca="false">H59+(H59*J59)</f>
        <v>0</v>
      </c>
      <c r="L59" s="57"/>
      <c r="M59" s="58" t="n">
        <f aca="false">K59-(K59*L59)</f>
        <v>0</v>
      </c>
      <c r="N59" s="58"/>
      <c r="O59" s="56" t="n">
        <f aca="false">M59*I59*$O$35</f>
        <v>0</v>
      </c>
      <c r="P59" s="59"/>
    </row>
    <row r="60" s="3" customFormat="true" ht="15.75" hidden="false" customHeight="false" outlineLevel="0" collapsed="false">
      <c r="E60" s="53"/>
      <c r="F60" s="53"/>
      <c r="G60" s="53"/>
      <c r="H60" s="54"/>
      <c r="I60" s="53"/>
      <c r="J60" s="55"/>
      <c r="K60" s="56" t="n">
        <f aca="false">H60+(H60*J60)</f>
        <v>0</v>
      </c>
      <c r="L60" s="57"/>
      <c r="M60" s="58" t="n">
        <f aca="false">K60-(K60*L60)</f>
        <v>0</v>
      </c>
      <c r="N60" s="58"/>
      <c r="O60" s="56" t="n">
        <f aca="false">M60*I60*$O$35</f>
        <v>0</v>
      </c>
      <c r="P60" s="59"/>
    </row>
    <row r="61" s="3" customFormat="true" ht="15.75" hidden="false" customHeight="false" outlineLevel="0" collapsed="false">
      <c r="E61" s="53"/>
      <c r="F61" s="53"/>
      <c r="G61" s="53"/>
      <c r="H61" s="54"/>
      <c r="I61" s="53"/>
      <c r="J61" s="55"/>
      <c r="K61" s="56" t="n">
        <f aca="false">H61+(H61*J61)</f>
        <v>0</v>
      </c>
      <c r="L61" s="57"/>
      <c r="M61" s="58" t="n">
        <f aca="false">K61-(K61*L61)</f>
        <v>0</v>
      </c>
      <c r="N61" s="58"/>
      <c r="O61" s="56" t="n">
        <f aca="false">M61*I61*$O$35</f>
        <v>0</v>
      </c>
      <c r="P61" s="59"/>
    </row>
    <row r="62" s="3" customFormat="true" ht="15.75" hidden="false" customHeight="false" outlineLevel="0" collapsed="false">
      <c r="E62" s="53"/>
      <c r="F62" s="53"/>
      <c r="G62" s="53"/>
      <c r="H62" s="54"/>
      <c r="I62" s="53"/>
      <c r="J62" s="55"/>
      <c r="K62" s="56" t="n">
        <f aca="false">H62+(H62*J62)</f>
        <v>0</v>
      </c>
      <c r="L62" s="57"/>
      <c r="M62" s="58" t="n">
        <f aca="false">K62-(K62*L62)</f>
        <v>0</v>
      </c>
      <c r="N62" s="58"/>
      <c r="O62" s="56" t="n">
        <f aca="false">M62*I62*$O$35</f>
        <v>0</v>
      </c>
      <c r="P62" s="59"/>
    </row>
    <row r="63" s="3" customFormat="true" ht="15.75" hidden="false" customHeight="false" outlineLevel="0" collapsed="false">
      <c r="E63" s="53"/>
      <c r="F63" s="53"/>
      <c r="G63" s="53"/>
      <c r="H63" s="54"/>
      <c r="I63" s="53"/>
      <c r="J63" s="55"/>
      <c r="K63" s="56" t="n">
        <f aca="false">H63+(H63*J63)</f>
        <v>0</v>
      </c>
      <c r="L63" s="57"/>
      <c r="M63" s="58" t="n">
        <f aca="false">K63-(K63*L63)</f>
        <v>0</v>
      </c>
      <c r="N63" s="58"/>
      <c r="O63" s="56" t="n">
        <f aca="false">M63*I63*$O$35</f>
        <v>0</v>
      </c>
      <c r="P63" s="59"/>
    </row>
    <row r="64" s="3" customFormat="true" ht="15" hidden="false" customHeight="false" outlineLevel="0" collapsed="false"/>
    <row r="65" s="3" customFormat="true" ht="15" hidden="false" customHeight="false" outlineLevel="0" collapsed="false"/>
    <row r="66" s="3" customFormat="true" ht="15" hidden="false" customHeight="false" outlineLevel="0" collapsed="false"/>
    <row r="67" s="3" customFormat="true" ht="15" hidden="false" customHeight="false" outlineLevel="0" collapsed="false"/>
    <row r="68" s="3" customFormat="true" ht="15" hidden="false" customHeight="false" outlineLevel="0" collapsed="false"/>
    <row r="69" s="3" customFormat="true" ht="15" hidden="false" customHeight="false" outlineLevel="0" collapsed="false"/>
    <row r="70" s="3" customFormat="true" ht="15" hidden="false" customHeight="false" outlineLevel="0" collapsed="false"/>
    <row r="71" s="3" customFormat="true" ht="15" hidden="false" customHeight="false" outlineLevel="0" collapsed="false"/>
    <row r="72" s="3" customFormat="true" ht="15" hidden="false" customHeight="false" outlineLevel="0" collapsed="false"/>
    <row r="73" s="3" customFormat="true" ht="15" hidden="false" customHeight="false" outlineLevel="0" collapsed="false"/>
    <row r="74" s="3" customFormat="true" ht="15" hidden="false" customHeight="false" outlineLevel="0" collapsed="false"/>
    <row r="75" s="3" customFormat="true" ht="15" hidden="false" customHeight="false" outlineLevel="0" collapsed="false"/>
    <row r="76" s="3" customFormat="true" ht="15" hidden="false" customHeight="false" outlineLevel="0" collapsed="false"/>
    <row r="77" s="3" customFormat="true" ht="15" hidden="false" customHeight="false" outlineLevel="0" collapsed="false"/>
    <row r="78" s="3" customFormat="true" ht="15" hidden="false" customHeight="false" outlineLevel="0" collapsed="false"/>
    <row r="79" s="3" customFormat="true" ht="15" hidden="false" customHeight="false" outlineLevel="0" collapsed="false"/>
    <row r="80" s="3" customFormat="true" ht="15" hidden="false" customHeight="false" outlineLevel="0" collapsed="false"/>
    <row r="81" s="3" customFormat="true" ht="15" hidden="false" customHeight="false" outlineLevel="0" collapsed="false"/>
    <row r="82" s="3" customFormat="true" ht="15" hidden="false" customHeight="false" outlineLevel="0" collapsed="false"/>
    <row r="83" s="3" customFormat="true" ht="15" hidden="false" customHeight="false" outlineLevel="0" collapsed="false"/>
    <row r="84" s="3" customFormat="true" ht="15" hidden="false" customHeight="false" outlineLevel="0" collapsed="false"/>
    <row r="85" s="3" customFormat="true" ht="15" hidden="false" customHeight="false" outlineLevel="0" collapsed="false">
      <c r="E85" s="3" t="s">
        <v>191</v>
      </c>
    </row>
    <row r="1048576" customFormat="false" ht="12.8" hidden="false" customHeight="false" outlineLevel="0" collapsed="false"/>
  </sheetData>
  <mergeCells count="10">
    <mergeCell ref="S34:T34"/>
    <mergeCell ref="G36:I36"/>
    <mergeCell ref="G37:I37"/>
    <mergeCell ref="S37:T37"/>
    <mergeCell ref="G38:I38"/>
    <mergeCell ref="S39:U39"/>
    <mergeCell ref="S40:U40"/>
    <mergeCell ref="S41:U41"/>
    <mergeCell ref="K44:O44"/>
    <mergeCell ref="W44:AA44"/>
  </mergeCells>
  <hyperlinks>
    <hyperlink ref="R20" location="LineItemName_Dropdown" display="Add item-&gt;"/>
    <hyperlink ref="F36" location="ClientName_Dropdown" display="Client:"/>
    <hyperlink ref="F37" location="ClientPartnerName_Dropdown" display="Client Partner:"/>
    <hyperlink ref="F38" location="Location_Dropdown" display="Location/Branch:"/>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4"/>
  <sheetViews>
    <sheetView showFormulas="false" showGridLines="false" showRowColHeaders="true" showZeros="true" rightToLeft="false" tabSelected="false" showOutlineSymbols="true" defaultGridColor="true" view="normal" topLeftCell="A13" colorId="64" zoomScale="51" zoomScaleNormal="51" zoomScalePageLayoutView="100" workbookViewId="0">
      <pane xSplit="0" ySplit="8" topLeftCell="A21" activePane="bottomLeft" state="frozen"/>
      <selection pane="topLeft" activeCell="A13" activeCellId="0" sqref="A13"/>
      <selection pane="bottomLeft" activeCell="D37" activeCellId="0" sqref="D37"/>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5.43"/>
    <col collapsed="false" customWidth="true" hidden="false" outlineLevel="0" max="3" min="3" style="0" width="8.7"/>
    <col collapsed="false" customWidth="true" hidden="false" outlineLevel="0" max="4" min="4" style="0" width="35.85"/>
    <col collapsed="false" customWidth="true" hidden="false" outlineLevel="0" max="5" min="5" style="0" width="20.28"/>
    <col collapsed="false" customWidth="true" hidden="false" outlineLevel="0" max="6" min="6" style="0" width="16.71"/>
    <col collapsed="false" customWidth="true" hidden="false" outlineLevel="0" max="1025" min="7" style="0" width="8.53"/>
  </cols>
  <sheetData>
    <row r="1" s="125" customFormat="true" ht="15" hidden="false" customHeight="false" outlineLevel="0" collapsed="false">
      <c r="A1" s="124" t="s">
        <v>0</v>
      </c>
      <c r="B1" s="124"/>
    </row>
    <row r="2" s="126" customFormat="true" ht="15" hidden="false" customHeight="false" outlineLevel="0" collapsed="false">
      <c r="C2" s="126" t="s">
        <v>192</v>
      </c>
      <c r="D2" s="126" t="s">
        <v>120</v>
      </c>
      <c r="E2" s="126" t="s">
        <v>193</v>
      </c>
      <c r="F2" s="126" t="s">
        <v>194</v>
      </c>
    </row>
    <row r="3" s="125" customFormat="true" ht="15" hidden="false" customHeight="false" outlineLevel="0" collapsed="false">
      <c r="A3" s="124" t="s">
        <v>16</v>
      </c>
      <c r="B3" s="124"/>
    </row>
    <row r="4" customFormat="false" ht="15" hidden="false" customHeight="false" outlineLevel="0" collapsed="false">
      <c r="C4" s="89" t="n">
        <v>5</v>
      </c>
      <c r="D4" s="0" t="s">
        <v>195</v>
      </c>
      <c r="E4" s="127" t="n">
        <v>1020</v>
      </c>
      <c r="F4" s="128" t="n">
        <v>43753</v>
      </c>
    </row>
    <row r="5" s="125" customFormat="true" ht="15" hidden="false" customHeight="false" outlineLevel="0" collapsed="false">
      <c r="A5" s="124" t="s">
        <v>21</v>
      </c>
      <c r="B5" s="124"/>
    </row>
    <row r="6" s="126" customFormat="true" ht="15" hidden="false" customHeight="false" outlineLevel="0" collapsed="false">
      <c r="E6" s="126" t="e">
        <f aca="false">_xll.jfreezepanes(A21,A13)</f>
        <v>#NAME?</v>
      </c>
    </row>
    <row r="7" s="126" customFormat="true" ht="15" hidden="false" customHeight="false" outlineLevel="0" collapsed="false"/>
    <row r="8" s="126" customFormat="true" ht="15" hidden="false" customHeight="false" outlineLevel="0" collapsed="false"/>
    <row r="9" s="125" customFormat="true" ht="15" hidden="false" customHeight="false" outlineLevel="0" collapsed="false">
      <c r="A9" s="124" t="s">
        <v>196</v>
      </c>
      <c r="B9" s="124"/>
    </row>
    <row r="10" s="126" customFormat="true" ht="15" hidden="false" customHeight="false" outlineLevel="0" collapsed="false">
      <c r="C10" s="129" t="s">
        <v>22</v>
      </c>
      <c r="D10" s="126" t="e">
        <f aca="false">_xll.reportrange("Lic_Report_Inventory_Pull",C21:F27,C2:F2,C4:F4,_xll.param(D18))</f>
        <v>#NAME?</v>
      </c>
      <c r="I10" s="130" t="s">
        <v>197</v>
      </c>
      <c r="J10" s="130" t="e">
        <f aca="false">#REF!-#REF!</f>
        <v>#REF!</v>
      </c>
      <c r="K10" s="131"/>
    </row>
    <row r="11" s="126" customFormat="true" ht="15" hidden="false" customHeight="false" outlineLevel="0" collapsed="false"/>
    <row r="12" s="125" customFormat="true" ht="15" hidden="false" customHeight="false" outlineLevel="0" collapsed="false">
      <c r="A12" s="124" t="s">
        <v>26</v>
      </c>
      <c r="B12" s="124"/>
    </row>
    <row r="13" customFormat="false" ht="21.75" hidden="false" customHeight="true" outlineLevel="0" collapsed="false">
      <c r="C13" s="132"/>
      <c r="L13" s="15"/>
    </row>
    <row r="14" customFormat="false" ht="29.25" hidden="false" customHeight="true" outlineLevel="0" collapsed="false">
      <c r="B14" s="12" t="s">
        <v>27</v>
      </c>
    </row>
    <row r="15" customFormat="false" ht="24" hidden="false" customHeight="false" outlineLevel="0" collapsed="false">
      <c r="B15" s="13" t="s">
        <v>198</v>
      </c>
      <c r="C15" s="14"/>
      <c r="D15" s="14"/>
      <c r="E15" s="14"/>
      <c r="F15" s="14"/>
      <c r="G15" s="14"/>
      <c r="H15" s="14"/>
      <c r="I15" s="14"/>
    </row>
    <row r="16" customFormat="false" ht="15.75" hidden="false" customHeight="false" outlineLevel="0" collapsed="false">
      <c r="B16" s="15" t="s">
        <v>199</v>
      </c>
    </row>
    <row r="17" customFormat="false" ht="15.75" hidden="false" customHeight="false" outlineLevel="0" collapsed="false">
      <c r="C17" s="132"/>
    </row>
    <row r="18" customFormat="false" ht="18.75" hidden="false" customHeight="false" outlineLevel="0" collapsed="false">
      <c r="C18" s="133" t="s">
        <v>200</v>
      </c>
      <c r="D18" s="134"/>
    </row>
    <row r="19" customFormat="false" ht="27" hidden="false" customHeight="true" outlineLevel="0" collapsed="false">
      <c r="C19" s="10"/>
      <c r="D19" s="10"/>
      <c r="E19" s="10"/>
      <c r="F19" s="10"/>
    </row>
    <row r="20" customFormat="false" ht="15.75" hidden="false" customHeight="false" outlineLevel="0" collapsed="false">
      <c r="C20" s="135" t="s">
        <v>201</v>
      </c>
      <c r="D20" s="135" t="s">
        <v>202</v>
      </c>
      <c r="E20" s="135" t="s">
        <v>203</v>
      </c>
      <c r="F20" s="135" t="s">
        <v>204</v>
      </c>
    </row>
    <row r="21" customFormat="false" ht="13.8" hidden="false" customHeight="false" outlineLevel="0" collapsed="false">
      <c r="C21" s="89" t="n">
        <v>1</v>
      </c>
      <c r="D21" s="0" t="s">
        <v>190</v>
      </c>
      <c r="E21" s="127" t="n">
        <v>35</v>
      </c>
      <c r="F21" s="128"/>
    </row>
    <row r="22" customFormat="false" ht="15" hidden="false" customHeight="false" outlineLevel="0" collapsed="false">
      <c r="C22" s="89" t="n">
        <v>2</v>
      </c>
      <c r="D22" s="0" t="s">
        <v>188</v>
      </c>
      <c r="E22" s="127" t="n">
        <v>125</v>
      </c>
      <c r="F22" s="128"/>
    </row>
    <row r="23" customFormat="false" ht="15" hidden="false" customHeight="false" outlineLevel="0" collapsed="false">
      <c r="C23" s="89" t="n">
        <v>3</v>
      </c>
      <c r="D23" s="0" t="s">
        <v>189</v>
      </c>
      <c r="E23" s="127" t="n">
        <v>275</v>
      </c>
      <c r="F23" s="128"/>
    </row>
    <row r="24" customFormat="false" ht="13.8" hidden="false" customHeight="false" outlineLevel="0" collapsed="false"/>
    <row r="25" customFormat="false" ht="13.8" hidden="false" customHeight="false" outlineLevel="0" collapsed="false"/>
    <row r="2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S1048576"/>
  <sheetViews>
    <sheetView showFormulas="false" showGridLines="false" showRowColHeaders="true" showZeros="true" rightToLeft="false" tabSelected="true" showOutlineSymbols="true" defaultGridColor="true" view="normal" topLeftCell="A2" colorId="64" zoomScale="51" zoomScaleNormal="51" zoomScalePageLayoutView="100" workbookViewId="0">
      <selection pane="topLeft" activeCell="L29" activeCellId="0" sqref="L29"/>
    </sheetView>
  </sheetViews>
  <sheetFormatPr defaultRowHeight="15" zeroHeight="false" outlineLevelRow="0" outlineLevelCol="0"/>
  <cols>
    <col collapsed="false" customWidth="true" hidden="false" outlineLevel="0" max="1" min="1" style="0" width="5"/>
    <col collapsed="false" customWidth="true" hidden="false" outlineLevel="0" max="2" min="2" style="0" width="2.57"/>
    <col collapsed="false" customWidth="true" hidden="false" outlineLevel="0" max="3" min="3" style="0" width="28.57"/>
    <col collapsed="false" customWidth="true" hidden="false" outlineLevel="0" max="4" min="4" style="0" width="0.71"/>
    <col collapsed="false" customWidth="true" hidden="false" outlineLevel="0" max="5" min="5" style="0" width="18.57"/>
    <col collapsed="false" customWidth="true" hidden="false" outlineLevel="0" max="6" min="6" style="0" width="25.15"/>
    <col collapsed="false" customWidth="true" hidden="false" outlineLevel="0" max="7" min="7" style="0" width="13.85"/>
    <col collapsed="false" customWidth="true" hidden="false" outlineLevel="0" max="8" min="8" style="0" width="17.14"/>
    <col collapsed="false" customWidth="true" hidden="false" outlineLevel="0" max="9" min="9" style="0" width="1.86"/>
    <col collapsed="false" customWidth="true" hidden="false" outlineLevel="0" max="10" min="10" style="0" width="9.7"/>
    <col collapsed="false" customWidth="true" hidden="false" outlineLevel="0" max="11" min="11" style="0" width="17.14"/>
    <col collapsed="false" customWidth="true" hidden="false" outlineLevel="0" max="12" min="12" style="0" width="9.7"/>
    <col collapsed="false" customWidth="true" hidden="false" outlineLevel="0" max="13" min="13" style="0" width="17.14"/>
    <col collapsed="false" customWidth="true" hidden="false" outlineLevel="0" max="14" min="14" style="0" width="26"/>
    <col collapsed="false" customWidth="true" hidden="false" outlineLevel="0" max="15" min="15" style="0" width="2.43"/>
    <col collapsed="false" customWidth="true" hidden="false" outlineLevel="0" max="16" min="16" style="0" width="24.57"/>
    <col collapsed="false" customWidth="true" hidden="false" outlineLevel="0" max="17" min="17" style="0" width="27.3"/>
    <col collapsed="false" customWidth="true" hidden="false" outlineLevel="0" max="18" min="18" style="0" width="22.85"/>
    <col collapsed="false" customWidth="true" hidden="false" outlineLevel="0" max="19" min="19" style="0" width="43.28"/>
    <col collapsed="false" customWidth="true" hidden="false" outlineLevel="0" max="1025" min="20" style="0" width="8.53"/>
  </cols>
  <sheetData>
    <row r="1" s="1" customFormat="true" ht="15" hidden="false" customHeight="false" outlineLevel="0" collapsed="false">
      <c r="A1" s="1" t="s">
        <v>0</v>
      </c>
    </row>
    <row r="2" s="136" customFormat="true" ht="15" hidden="false" customHeight="false" outlineLevel="0" collapsed="false">
      <c r="C2" s="136" t="s">
        <v>120</v>
      </c>
      <c r="G2" s="136" t="s">
        <v>122</v>
      </c>
      <c r="H2" s="136" t="s">
        <v>121</v>
      </c>
      <c r="J2" s="136" t="s">
        <v>123</v>
      </c>
      <c r="L2" s="136" t="s">
        <v>124</v>
      </c>
    </row>
    <row r="3" s="1" customFormat="true" ht="15" hidden="false" customHeight="false" outlineLevel="0" collapsed="false">
      <c r="A3" s="1" t="s">
        <v>16</v>
      </c>
    </row>
    <row r="4" customFormat="false" ht="18.75" hidden="false" customHeight="true" outlineLevel="0" collapsed="false">
      <c r="C4" s="137" t="s">
        <v>205</v>
      </c>
      <c r="D4" s="137"/>
      <c r="E4" s="137"/>
      <c r="F4" s="137"/>
      <c r="G4" s="138" t="n">
        <v>15</v>
      </c>
      <c r="H4" s="139" t="n">
        <v>22.95</v>
      </c>
      <c r="I4" s="140"/>
      <c r="J4" s="141" t="n">
        <v>0.1</v>
      </c>
      <c r="K4" s="139" t="n">
        <f aca="false">H4+(H4*J4)</f>
        <v>25.245</v>
      </c>
      <c r="L4" s="141" t="n">
        <v>0.02</v>
      </c>
      <c r="M4" s="139" t="n">
        <f aca="false">K4-(K4*L4)</f>
        <v>24.7401</v>
      </c>
      <c r="N4" s="142" t="n">
        <f aca="false">G4*M4*$P$8</f>
        <v>4453.218</v>
      </c>
    </row>
    <row r="5" s="1" customFormat="true" ht="15" hidden="false" customHeight="false" outlineLevel="0" collapsed="false">
      <c r="A5" s="1" t="s">
        <v>21</v>
      </c>
    </row>
    <row r="6" s="136" customFormat="true" ht="15" hidden="false" customHeight="false" outlineLevel="0" collapsed="false">
      <c r="B6" s="143"/>
      <c r="E6" s="9" t="s">
        <v>22</v>
      </c>
      <c r="F6" s="136" t="e">
        <f aca="false">_xll.reportrange("BillingMgmt_LP_Viewer_Pull",C44:N46,C2:N2,C4:N4,_xll.param(E19,E20,L26,L28,E32,E33,E36,H36,M36,P8,P9))</f>
        <v>#NAME?</v>
      </c>
    </row>
    <row r="7" s="1" customFormat="true" ht="15" hidden="false" customHeight="false" outlineLevel="0" collapsed="false">
      <c r="A7" s="1" t="s">
        <v>25</v>
      </c>
    </row>
    <row r="8" s="136" customFormat="true" ht="15" hidden="false" customHeight="false" outlineLevel="0" collapsed="false">
      <c r="H8" s="136" t="e">
        <f aca="false" t="array" ref="H8:H8">_xll.jfreezepanes(A21,A15)</f>
        <v>#NAME?</v>
      </c>
      <c r="O8" s="9" t="s">
        <v>206</v>
      </c>
      <c r="P8" s="136" t="n">
        <v>12</v>
      </c>
    </row>
    <row r="9" s="136" customFormat="true" ht="15" hidden="false" customHeight="false" outlineLevel="0" collapsed="false">
      <c r="H9" s="136" t="e">
        <f aca="false" t="array" ref="H9:H9">_xll.jfocus(C16)</f>
        <v>#NAME?</v>
      </c>
      <c r="O9" s="9" t="s">
        <v>165</v>
      </c>
      <c r="P9" s="144" t="n">
        <v>0.1</v>
      </c>
    </row>
    <row r="10" s="1" customFormat="true" ht="15" hidden="false" customHeight="false" outlineLevel="0" collapsed="false">
      <c r="A10" s="1" t="s">
        <v>26</v>
      </c>
    </row>
    <row r="16" customFormat="false" ht="36.75" hidden="false" customHeight="false" outlineLevel="0" collapsed="false">
      <c r="B16" s="12" t="s">
        <v>27</v>
      </c>
    </row>
    <row r="17" customFormat="false" ht="24" hidden="false" customHeight="false" outlineLevel="0" collapsed="false">
      <c r="B17" s="145" t="s">
        <v>207</v>
      </c>
    </row>
    <row r="18" customFormat="false" ht="24" hidden="false" customHeight="false" outlineLevel="0" collapsed="false">
      <c r="C18" s="145"/>
      <c r="D18" s="145"/>
      <c r="E18" s="145"/>
    </row>
    <row r="19" customFormat="false" ht="18.75" hidden="false" customHeight="false" outlineLevel="0" collapsed="false">
      <c r="C19" s="44" t="s">
        <v>157</v>
      </c>
      <c r="D19" s="146"/>
      <c r="E19" s="147" t="n">
        <v>7</v>
      </c>
      <c r="F19" s="147"/>
      <c r="G19" s="23" t="s">
        <v>162</v>
      </c>
    </row>
    <row r="20" customFormat="false" ht="18.75" hidden="false" customHeight="false" outlineLevel="0" collapsed="false">
      <c r="C20" s="44" t="s">
        <v>208</v>
      </c>
      <c r="D20" s="146"/>
      <c r="E20" s="147"/>
      <c r="F20" s="147"/>
      <c r="G20" s="94" t="s">
        <v>99</v>
      </c>
    </row>
    <row r="23" customFormat="false" ht="15" hidden="false" customHeight="false" outlineLevel="0" collapsed="false">
      <c r="C23" s="148" t="s">
        <v>209</v>
      </c>
      <c r="D23" s="148"/>
      <c r="G23" s="148"/>
      <c r="H23" s="149"/>
      <c r="J23" s="1"/>
      <c r="K23" s="1"/>
      <c r="L23" s="1"/>
      <c r="M23" s="1"/>
      <c r="N23" s="1"/>
    </row>
    <row r="24" customFormat="false" ht="18.75" hidden="false" customHeight="false" outlineLevel="0" collapsed="false">
      <c r="C24" s="150"/>
      <c r="D24" s="150"/>
      <c r="E24" s="150"/>
      <c r="F24" s="150"/>
      <c r="G24" s="150"/>
      <c r="H24" s="150"/>
      <c r="J24" s="1"/>
      <c r="K24" s="151" t="s">
        <v>210</v>
      </c>
      <c r="L24" s="152" t="n">
        <v>139284</v>
      </c>
      <c r="M24" s="152"/>
      <c r="N24" s="153" t="s">
        <v>211</v>
      </c>
    </row>
    <row r="25" customFormat="false" ht="15" hidden="false" customHeight="false" outlineLevel="0" collapsed="false">
      <c r="C25" s="150"/>
      <c r="D25" s="150"/>
      <c r="E25" s="150"/>
      <c r="F25" s="150"/>
      <c r="G25" s="150"/>
      <c r="H25" s="150"/>
      <c r="J25" s="1"/>
      <c r="K25" s="154"/>
      <c r="L25" s="1"/>
      <c r="M25" s="1"/>
      <c r="N25" s="1"/>
    </row>
    <row r="26" customFormat="false" ht="18.75" hidden="false" customHeight="false" outlineLevel="0" collapsed="false">
      <c r="C26" s="150"/>
      <c r="D26" s="150"/>
      <c r="E26" s="150"/>
      <c r="F26" s="150"/>
      <c r="G26" s="150"/>
      <c r="H26" s="150"/>
      <c r="J26" s="1"/>
      <c r="K26" s="151" t="s">
        <v>212</v>
      </c>
      <c r="L26" s="155" t="n">
        <v>43466</v>
      </c>
      <c r="M26" s="155"/>
      <c r="N26" s="1"/>
    </row>
    <row r="27" customFormat="false" ht="15" hidden="false" customHeight="false" outlineLevel="0" collapsed="false">
      <c r="C27" s="150"/>
      <c r="D27" s="150"/>
      <c r="E27" s="150"/>
      <c r="F27" s="150"/>
      <c r="G27" s="150"/>
      <c r="H27" s="150"/>
      <c r="J27" s="1"/>
      <c r="K27" s="154"/>
      <c r="L27" s="1"/>
      <c r="M27" s="1"/>
      <c r="N27" s="1"/>
    </row>
    <row r="28" customFormat="false" ht="18.75" hidden="false" customHeight="false" outlineLevel="0" collapsed="false">
      <c r="J28" s="1"/>
      <c r="K28" s="151" t="s">
        <v>213</v>
      </c>
      <c r="L28" s="155" t="n">
        <v>43831</v>
      </c>
      <c r="M28" s="155"/>
      <c r="N28" s="1"/>
    </row>
    <row r="29" customFormat="false" ht="18.75" hidden="false" customHeight="true" outlineLevel="0" collapsed="false">
      <c r="C29" s="156" t="s">
        <v>214</v>
      </c>
      <c r="D29" s="156"/>
      <c r="E29" s="157"/>
      <c r="F29" s="158" t="s">
        <v>215</v>
      </c>
      <c r="G29" s="156" t="s">
        <v>216</v>
      </c>
      <c r="H29" s="159"/>
      <c r="J29" s="1"/>
      <c r="K29" s="1"/>
      <c r="L29" s="1"/>
      <c r="M29" s="1"/>
      <c r="N29" s="1"/>
    </row>
    <row r="30" customFormat="false" ht="18" hidden="false" customHeight="true" outlineLevel="0" collapsed="false">
      <c r="C30" s="156" t="s">
        <v>217</v>
      </c>
      <c r="D30" s="156"/>
      <c r="E30" s="157"/>
      <c r="F30" s="158" t="s">
        <v>218</v>
      </c>
      <c r="G30" s="160" t="s">
        <v>219</v>
      </c>
      <c r="H30" s="159"/>
      <c r="J30" s="1"/>
      <c r="K30" s="151" t="s">
        <v>220</v>
      </c>
      <c r="L30" s="152" t="s">
        <v>221</v>
      </c>
      <c r="M30" s="152"/>
      <c r="N30" s="152"/>
    </row>
    <row r="31" customFormat="false" ht="16.5" hidden="false" customHeight="true" outlineLevel="0" collapsed="false"/>
    <row r="32" customFormat="false" ht="18.75" hidden="false" customHeight="false" outlineLevel="0" collapsed="false">
      <c r="C32" s="161" t="s">
        <v>222</v>
      </c>
      <c r="D32" s="161"/>
      <c r="E32" s="162" t="s">
        <v>223</v>
      </c>
      <c r="F32" s="161"/>
      <c r="G32" s="161"/>
      <c r="H32" s="161"/>
      <c r="I32" s="161"/>
      <c r="J32" s="161"/>
      <c r="K32" s="161"/>
      <c r="L32" s="161" t="s">
        <v>224</v>
      </c>
      <c r="M32" s="162" t="s">
        <v>225</v>
      </c>
      <c r="N32" s="162"/>
    </row>
    <row r="33" customFormat="false" ht="17.35" hidden="false" customHeight="false" outlineLevel="0" collapsed="false">
      <c r="C33" s="161" t="s">
        <v>226</v>
      </c>
      <c r="D33" s="161"/>
      <c r="E33" s="162" t="s">
        <v>227</v>
      </c>
      <c r="F33" s="161"/>
      <c r="G33" s="161"/>
      <c r="H33" s="161"/>
      <c r="I33" s="161"/>
      <c r="J33" s="161"/>
      <c r="K33" s="161"/>
      <c r="L33" s="161"/>
      <c r="M33" s="162"/>
      <c r="N33" s="162"/>
    </row>
    <row r="34" customFormat="false" ht="9" hidden="false" customHeight="true" outlineLevel="0" collapsed="false">
      <c r="C34" s="161"/>
      <c r="D34" s="161"/>
      <c r="E34" s="162"/>
      <c r="F34" s="161"/>
      <c r="G34" s="161"/>
      <c r="H34" s="161"/>
      <c r="I34" s="161"/>
      <c r="J34" s="161"/>
      <c r="K34" s="161"/>
      <c r="L34" s="161"/>
      <c r="M34" s="162"/>
      <c r="N34" s="162"/>
      <c r="S34" s="0" t="n">
        <v>132</v>
      </c>
    </row>
    <row r="35" customFormat="false" ht="3" hidden="false" customHeight="true" outlineLevel="0" collapsed="false"/>
    <row r="36" customFormat="false" ht="17.35" hidden="false" customHeight="false" outlineLevel="0" collapsed="false">
      <c r="C36" s="161" t="s">
        <v>228</v>
      </c>
      <c r="D36" s="161"/>
      <c r="E36" s="162" t="s">
        <v>223</v>
      </c>
      <c r="F36" s="161"/>
      <c r="G36" s="161" t="s">
        <v>215</v>
      </c>
      <c r="H36" s="162" t="s">
        <v>229</v>
      </c>
      <c r="I36" s="161"/>
      <c r="J36" s="161"/>
      <c r="K36" s="161"/>
      <c r="L36" s="161" t="s">
        <v>218</v>
      </c>
      <c r="M36" s="162" t="s">
        <v>114</v>
      </c>
      <c r="N36" s="162"/>
    </row>
    <row r="39" customFormat="false" ht="21" hidden="false" customHeight="false" outlineLevel="0" collapsed="false">
      <c r="C39" s="163" t="s">
        <v>176</v>
      </c>
      <c r="D39" s="163"/>
      <c r="E39" s="163"/>
      <c r="F39" s="163"/>
      <c r="G39" s="164"/>
      <c r="H39" s="165"/>
      <c r="I39" s="164"/>
      <c r="J39" s="164"/>
      <c r="K39" s="166" t="s">
        <v>177</v>
      </c>
      <c r="L39" s="166"/>
      <c r="M39" s="166"/>
      <c r="N39" s="167" t="s">
        <v>178</v>
      </c>
    </row>
    <row r="40" customFormat="false" ht="21" hidden="false" customHeight="false" outlineLevel="0" collapsed="false">
      <c r="C40" s="168" t="s">
        <v>179</v>
      </c>
      <c r="D40" s="168"/>
      <c r="E40" s="168"/>
      <c r="F40" s="169"/>
      <c r="G40" s="170"/>
      <c r="H40" s="168"/>
      <c r="I40" s="170"/>
      <c r="J40" s="170"/>
      <c r="K40" s="171"/>
      <c r="L40" s="171"/>
      <c r="M40" s="172"/>
      <c r="N40" s="173" t="n">
        <f aca="false">SUM(N44:N48)</f>
        <v>2690.88</v>
      </c>
    </row>
    <row r="41" customFormat="false" ht="21" hidden="false" customHeight="false" outlineLevel="0" collapsed="false">
      <c r="C41" s="163" t="str">
        <f aca="false">CONCATENATE("After Package Discount (-",P9* 100, "%):")</f>
        <v>After Package Discount (-10%):</v>
      </c>
      <c r="D41" s="163"/>
      <c r="E41" s="163"/>
      <c r="F41" s="174"/>
      <c r="G41" s="164"/>
      <c r="H41" s="163"/>
      <c r="I41" s="164"/>
      <c r="J41" s="164"/>
      <c r="K41" s="175" t="n">
        <f aca="false">N40*P9</f>
        <v>269.088</v>
      </c>
      <c r="L41" s="175"/>
      <c r="M41" s="176"/>
      <c r="N41" s="177" t="n">
        <f aca="false">N40-K41</f>
        <v>2421.792</v>
      </c>
      <c r="Q41" s="178"/>
    </row>
    <row r="43" customFormat="false" ht="50.25" hidden="false" customHeight="true" outlineLevel="0" collapsed="false">
      <c r="C43" s="179" t="s">
        <v>230</v>
      </c>
      <c r="D43" s="179"/>
      <c r="E43" s="179"/>
      <c r="F43" s="179"/>
      <c r="G43" s="180" t="s">
        <v>122</v>
      </c>
      <c r="H43" s="179" t="s">
        <v>182</v>
      </c>
      <c r="I43" s="179"/>
      <c r="J43" s="179" t="s">
        <v>231</v>
      </c>
      <c r="K43" s="179" t="s">
        <v>232</v>
      </c>
      <c r="L43" s="181" t="s">
        <v>233</v>
      </c>
      <c r="M43" s="179" t="s">
        <v>234</v>
      </c>
      <c r="N43" s="182" t="s">
        <v>235</v>
      </c>
    </row>
    <row r="44" customFormat="false" ht="18.75" hidden="false" customHeight="true" outlineLevel="0" collapsed="false">
      <c r="C44" s="137" t="s">
        <v>188</v>
      </c>
      <c r="D44" s="137"/>
      <c r="E44" s="137"/>
      <c r="F44" s="137"/>
      <c r="G44" s="138" t="n">
        <v>1</v>
      </c>
      <c r="H44" s="139" t="n">
        <v>125</v>
      </c>
      <c r="I44" s="140"/>
      <c r="J44" s="141" t="n">
        <v>0.1</v>
      </c>
      <c r="K44" s="139" t="n">
        <f aca="false">H44+(H44*J44)</f>
        <v>137.5</v>
      </c>
      <c r="L44" s="141" t="n">
        <v>0.2</v>
      </c>
      <c r="M44" s="139" t="n">
        <f aca="false">K44-(K44*L44)</f>
        <v>110</v>
      </c>
      <c r="N44" s="142" t="n">
        <f aca="false">G44*M44*$P$8</f>
        <v>1320</v>
      </c>
    </row>
    <row r="45" customFormat="false" ht="18.75" hidden="false" customHeight="true" outlineLevel="0" collapsed="false">
      <c r="C45" s="137" t="s">
        <v>190</v>
      </c>
      <c r="D45" s="137"/>
      <c r="E45" s="137"/>
      <c r="F45" s="137"/>
      <c r="G45" s="138" t="n">
        <v>4</v>
      </c>
      <c r="H45" s="139" t="n">
        <v>35</v>
      </c>
      <c r="I45" s="140"/>
      <c r="J45" s="141" t="n">
        <v>0.02</v>
      </c>
      <c r="K45" s="139" t="n">
        <f aca="false">H45+(H45*J45)</f>
        <v>35.7</v>
      </c>
      <c r="L45" s="141" t="n">
        <v>0.2</v>
      </c>
      <c r="M45" s="139" t="n">
        <f aca="false">K45-(K45*L45)</f>
        <v>28.56</v>
      </c>
      <c r="N45" s="142" t="n">
        <f aca="false">G45*M45*$P$8</f>
        <v>1370.88</v>
      </c>
    </row>
    <row r="46" customFormat="false" ht="18.75" hidden="false" customHeight="true" outlineLevel="0" collapsed="false"/>
    <row r="1048576" customFormat="false" ht="12.8" hidden="false" customHeight="false" outlineLevel="0" collapsed="false"/>
  </sheetData>
  <mergeCells count="12">
    <mergeCell ref="C4:F4"/>
    <mergeCell ref="E19:F19"/>
    <mergeCell ref="E20:F20"/>
    <mergeCell ref="L24:M24"/>
    <mergeCell ref="L26:M26"/>
    <mergeCell ref="L28:M28"/>
    <mergeCell ref="L30:N30"/>
    <mergeCell ref="K39:L39"/>
    <mergeCell ref="K40:L40"/>
    <mergeCell ref="K41:L41"/>
    <mergeCell ref="C44:F44"/>
    <mergeCell ref="C45:F45"/>
  </mergeCells>
  <hyperlinks>
    <hyperlink ref="M36" r:id="rId1" display="accounting@jessicasweddings.com"/>
  </hyperlink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2019-12-28T07:05:49Z</dcterms:created>
  <dc:creator>Leilani Hagen</dc:creator>
  <dc:description/>
  <dc:language>en-US</dc:language>
  <cp:lastModifiedBy/>
  <dcterms:modified xsi:type="dcterms:W3CDTF">2020-06-20T16:51:42Z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