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60"/>
  </bookViews>
  <sheets>
    <sheet name="Sheet3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6E6749BCCEBC4544B795F9BEB02234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6715" y="4133850"/>
          <a:ext cx="878205" cy="1095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52CA88B73DB4C4D9B254B6BCEB2716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3710" y="2878455"/>
          <a:ext cx="739775" cy="11791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05EFD430AE53464DB7008B54115BD4E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9725" y="1868170"/>
          <a:ext cx="611505" cy="1092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D18C5A80491B497E99A4853B3E345DA3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" y="5530850"/>
          <a:ext cx="1360170" cy="2225675"/>
        </a:xfrm>
        <a:prstGeom prst="rect">
          <a:avLst/>
        </a:prstGeom>
      </xdr:spPr>
    </xdr:pic>
  </etc:cellImage>
  <etc:cellImage>
    <xdr:pic>
      <xdr:nvPicPr>
        <xdr:cNvPr id="23" name="ID_C77DCF6B37614658B3122BF2CC823097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265" y="5949950"/>
          <a:ext cx="899795" cy="807720"/>
        </a:xfrm>
        <a:prstGeom prst="rect">
          <a:avLst/>
        </a:prstGeom>
      </xdr:spPr>
    </xdr:pic>
  </etc:cellImage>
  <etc:cellImage>
    <xdr:pic>
      <xdr:nvPicPr>
        <xdr:cNvPr id="7" name="ID_370ECE076CF94D659159A5DA65E3CC2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36550" y="5177155"/>
          <a:ext cx="1099185" cy="1463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44BA56E7BB084C0D82589535652DD61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700" y="8393430"/>
          <a:ext cx="1556385" cy="936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4FA0A48CC9FB44D8AF038D8408B2407D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4004290"/>
          <a:ext cx="787400" cy="218440"/>
        </a:xfrm>
        <a:prstGeom prst="rect">
          <a:avLst/>
        </a:prstGeom>
      </xdr:spPr>
    </xdr:pic>
  </etc:cellImage>
  <etc:cellImage>
    <xdr:pic>
      <xdr:nvPicPr>
        <xdr:cNvPr id="5" name="ID_38E4600A03924761B7D7E36BA6059FA1" descr="5b43bc24ade6ca904f4ddf1e753c9a3d"/>
        <xdr:cNvPicPr>
          <a:picLocks noChangeAspect="1"/>
        </xdr:cNvPicPr>
      </xdr:nvPicPr>
      <xdr:blipFill>
        <a:blip r:embed="rId9"/>
        <a:srcRect l="24207" t="13452" r="27400"/>
        <a:stretch>
          <a:fillRect/>
        </a:stretch>
      </xdr:blipFill>
      <xdr:spPr>
        <a:xfrm>
          <a:off x="768350" y="10241915"/>
          <a:ext cx="351155" cy="653415"/>
        </a:xfrm>
        <a:prstGeom prst="rect">
          <a:avLst/>
        </a:prstGeom>
      </xdr:spPr>
    </xdr:pic>
  </etc:cellImage>
  <etc:cellImage>
    <xdr:pic>
      <xdr:nvPicPr>
        <xdr:cNvPr id="9" name="ID_2856AAF3D3C54B1AB287D0CC7A676C3B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26695" y="8016240"/>
          <a:ext cx="1004570" cy="12153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9301E95901FF462BA9C1A9699375910F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9876155"/>
          <a:ext cx="1638300" cy="1181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78F23511AFC948F3B8B91EE2A8CFE7D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9395" y="12509500"/>
          <a:ext cx="958215" cy="92138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<sst xmlns="http://schemas.openxmlformats.org/spreadsheetml/2006/main" count="59" uniqueCount="51">
  <si>
    <r>
      <rPr>
        <b/>
        <sz val="16"/>
        <color rgb="FF000000"/>
        <rFont val="Calibri"/>
        <charset val="134"/>
      </rPr>
      <t xml:space="preserve"> "YAOCAN SOLAR ENERGY SCIENCE AND TECHNOLOGY QUOTE",
    "</t>
    </r>
    <r>
      <rPr>
        <b/>
        <sz val="16"/>
        <color rgb="FF000000"/>
        <rFont val="宋体-简"/>
        <charset val="134"/>
      </rPr>
      <t>义乌耀灿太阳能科技有限公司报价方案</t>
    </r>
    <r>
      <rPr>
        <b/>
        <sz val="16"/>
        <color rgb="FF000000"/>
        <rFont val="Calibri"/>
        <charset val="134"/>
      </rPr>
      <t>",
    "ADD: YIWU INTERNATIONAL TRADE CITY 2 AREA EAST EXTENSION ED2-20448",
    "</t>
    </r>
    <r>
      <rPr>
        <b/>
        <sz val="16"/>
        <color rgb="FF000000"/>
        <rFont val="宋体-简"/>
        <charset val="134"/>
      </rPr>
      <t>地址：义乌市国际商贸城二区东扩</t>
    </r>
    <r>
      <rPr>
        <b/>
        <sz val="16"/>
        <color rgb="FF000000"/>
        <rFont val="Calibri"/>
        <charset val="134"/>
      </rPr>
      <t>ED2-20448"</t>
    </r>
  </si>
  <si>
    <t>买方：</t>
  </si>
  <si>
    <t>联系方式：</t>
  </si>
  <si>
    <t>交货日期：</t>
  </si>
  <si>
    <t xml:space="preserve">图片  </t>
  </si>
  <si>
    <t xml:space="preserve">商品名称 </t>
  </si>
  <si>
    <t xml:space="preserve"> 数量  </t>
  </si>
  <si>
    <t xml:space="preserve">规格  </t>
  </si>
  <si>
    <t>单价/rmb</t>
  </si>
  <si>
    <t>数量</t>
  </si>
  <si>
    <t xml:space="preserve">价格（人民币）  </t>
  </si>
  <si>
    <t xml:space="preserve">总重量（公斤）  </t>
  </si>
  <si>
    <t>总体积（立方米）</t>
  </si>
  <si>
    <t>太阳能电池板</t>
  </si>
  <si>
    <t>66片(2拖)</t>
  </si>
  <si>
    <t>品牌：东方日升
半片式单晶组件  
• 最大功率：585W  
• 尺寸：2278×1134×30mm  
• 单件重量：31kg  
• 质保：25年发电保障</t>
  </si>
  <si>
    <t>古瑞瓦特逆变器3.5kw</t>
  </si>
  <si>
    <t>3个</t>
  </si>
  <si>
    <r>
      <rPr>
        <sz val="10"/>
        <color rgb="FF000000"/>
        <rFont val="Times New Roman"/>
        <charset val="204"/>
      </rPr>
      <t xml:space="preserve">Growatt SPF 3500PLUS
</t>
    </r>
    <r>
      <rPr>
        <sz val="10"/>
        <color rgb="FF000000"/>
        <rFont val="宋体-简"/>
        <charset val="204"/>
      </rPr>
      <t>额定功率：</t>
    </r>
    <r>
      <rPr>
        <sz val="10"/>
        <color rgb="FF000000"/>
        <rFont val="Times New Roman"/>
        <charset val="204"/>
      </rPr>
      <t xml:space="preserve">3500W 
</t>
    </r>
    <r>
      <rPr>
        <sz val="10"/>
        <color rgb="FF000000"/>
        <rFont val="宋体-简"/>
        <charset val="204"/>
      </rPr>
      <t>额定电压：</t>
    </r>
    <r>
      <rPr>
        <sz val="10"/>
        <color rgb="FF000000"/>
        <rFont val="Times New Roman"/>
        <charset val="204"/>
      </rPr>
      <t xml:space="preserve">230V 
</t>
    </r>
    <r>
      <rPr>
        <sz val="10"/>
        <color rgb="FF000000"/>
        <rFont val="宋体-简"/>
        <charset val="204"/>
      </rPr>
      <t>尺寸：</t>
    </r>
    <r>
      <rPr>
        <sz val="10"/>
        <color rgb="FF000000"/>
        <rFont val="Times New Roman"/>
        <charset val="204"/>
      </rPr>
      <t xml:space="preserve">280/125/435mm
</t>
    </r>
    <r>
      <rPr>
        <sz val="10"/>
        <color rgb="FF000000"/>
        <rFont val="宋体-简"/>
        <charset val="204"/>
      </rPr>
      <t>重量：</t>
    </r>
    <r>
      <rPr>
        <sz val="10"/>
        <color rgb="FF000000"/>
        <rFont val="Times New Roman"/>
        <charset val="204"/>
      </rPr>
      <t xml:space="preserve">9.2kg
</t>
    </r>
    <r>
      <rPr>
        <sz val="10"/>
        <color rgb="FF000000"/>
        <rFont val="宋体-简"/>
        <charset val="204"/>
      </rPr>
      <t>质保：</t>
    </r>
    <r>
      <rPr>
        <sz val="10"/>
        <color rgb="FF000000"/>
        <rFont val="Times New Roman"/>
        <charset val="204"/>
      </rPr>
      <t>2</t>
    </r>
    <r>
      <rPr>
        <sz val="10"/>
        <color rgb="FF000000"/>
        <rFont val="宋体-简"/>
        <charset val="204"/>
      </rPr>
      <t>年</t>
    </r>
  </si>
  <si>
    <t>古瑞瓦特逆变器12kw</t>
  </si>
  <si>
    <r>
      <rPr>
        <sz val="16"/>
        <color rgb="FF000000"/>
        <rFont val="宋体-简"/>
        <charset val="204"/>
      </rPr>
      <t xml:space="preserve">Growatt SPE 12000 PLUS
</t>
    </r>
    <r>
      <rPr>
        <sz val="14"/>
        <color rgb="FF000000"/>
        <rFont val="宋体-简"/>
        <charset val="204"/>
      </rPr>
      <t>额定功率：</t>
    </r>
    <r>
      <rPr>
        <sz val="14"/>
        <color rgb="FF000000"/>
        <rFont val="Times New Roman"/>
        <charset val="204"/>
      </rPr>
      <t xml:space="preserve">12000W 
</t>
    </r>
    <r>
      <rPr>
        <sz val="14"/>
        <color rgb="FF000000"/>
        <rFont val="宋体-简"/>
        <charset val="204"/>
      </rPr>
      <t>最大视在功率：</t>
    </r>
    <r>
      <rPr>
        <sz val="14"/>
        <color rgb="FF000000"/>
        <rFont val="Times New Roman"/>
        <charset val="204"/>
      </rPr>
      <t xml:space="preserve">15000VA
</t>
    </r>
    <r>
      <rPr>
        <sz val="14"/>
        <color rgb="FF000000"/>
        <rFont val="宋体-简"/>
        <charset val="204"/>
      </rPr>
      <t>额定电压：</t>
    </r>
    <r>
      <rPr>
        <sz val="14"/>
        <color rgb="FF000000"/>
        <rFont val="Times New Roman"/>
        <charset val="204"/>
      </rPr>
      <t xml:space="preserve">230V 
</t>
    </r>
    <r>
      <rPr>
        <sz val="14"/>
        <color rgb="FF000000"/>
        <rFont val="宋体-简"/>
        <charset val="204"/>
      </rPr>
      <t>尺寸：</t>
    </r>
    <r>
      <rPr>
        <sz val="14"/>
        <color rgb="FF000000"/>
        <rFont val="Times New Roman"/>
        <charset val="204"/>
      </rPr>
      <t xml:space="preserve">550/465/150mm
</t>
    </r>
    <r>
      <rPr>
        <sz val="14"/>
        <color rgb="FF000000"/>
        <rFont val="宋体-简"/>
        <charset val="204"/>
      </rPr>
      <t>重量：</t>
    </r>
    <r>
      <rPr>
        <sz val="14"/>
        <color rgb="FF000000"/>
        <rFont val="Times New Roman"/>
        <charset val="204"/>
      </rPr>
      <t xml:space="preserve">21.5kg 
</t>
    </r>
    <r>
      <rPr>
        <sz val="14"/>
        <color rgb="FF000000"/>
        <rFont val="宋体-简"/>
        <charset val="204"/>
      </rPr>
      <t>质保：</t>
    </r>
    <r>
      <rPr>
        <sz val="14"/>
        <color rgb="FF000000"/>
        <rFont val="Times New Roman"/>
        <charset val="204"/>
      </rPr>
      <t>5</t>
    </r>
    <r>
      <rPr>
        <sz val="14"/>
        <color rgb="FF000000"/>
        <rFont val="宋体-简"/>
        <charset val="204"/>
      </rPr>
      <t>年</t>
    </r>
  </si>
  <si>
    <t>锂电池</t>
  </si>
  <si>
    <t>容量：5.12kWh 
标称容量：100Ah 
标称电压：51.2V（LiFePO4） 
尺寸：约633*355*172mm 
重量：约45kg
质保：5年</t>
  </si>
  <si>
    <t>容量：14.336kWh 
标称容量：280Ah 
循环次数：6000次
电芯品牌：瑞普兰钧
标称电压：51.2V（LiFePO4） 
尺寸：约950*525*452mm 
重量：约118kg
质保：5年</t>
  </si>
  <si>
    <t>12V100AH铅酸电池</t>
  </si>
  <si>
    <t>10个</t>
  </si>
  <si>
    <t>容量：1.2KWh 
标称容量：100Ah 
标称电压：12V（LiFePO4） 
尺寸：约386*235*275mm
重量：约23.6kg
质保：2年</t>
  </si>
  <si>
    <t>光伏汇流箱 1个</t>
  </si>
  <si>
    <t>1个</t>
  </si>
  <si>
    <t>6进6出600V 直流汇流箱 三台并机380v电压</t>
  </si>
  <si>
    <t>电池汇流箱 1个</t>
  </si>
  <si>
    <t>挂墙式  6进3出                                                                                                                                                                                                                                                                                  直流250V  
主母排 600A  逆变器侧 断路器保护 250A*2  电池侧 正极熔断器保护 250A *6</t>
  </si>
  <si>
    <t xml:space="preserve">直流断路开关 </t>
  </si>
  <si>
    <t xml:space="preserve">直流断路器 500V 250A </t>
  </si>
  <si>
    <t>支架配件</t>
  </si>
  <si>
    <t>1套</t>
  </si>
  <si>
    <t>国际标准光伏压块</t>
  </si>
  <si>
    <t>直流线缆</t>
  </si>
  <si>
    <t>2卷</t>
  </si>
  <si>
    <t>国际标准PV1-F 4mm²  红黑各100米
专业太阳能光伏电缆</t>
  </si>
  <si>
    <t>交流线缆</t>
  </si>
  <si>
    <t>一套20米</t>
  </si>
  <si>
    <t>国际标准P 黑20米
专业交流线缆</t>
  </si>
  <si>
    <t>mc4接头</t>
  </si>
  <si>
    <t>太阳能系统专用公母头各100对</t>
  </si>
  <si>
    <t>工具箱 一套</t>
  </si>
  <si>
    <t>专业电工工具箱一套</t>
  </si>
  <si>
    <t>总件数</t>
  </si>
  <si>
    <t>19件</t>
  </si>
  <si>
    <r>
      <rPr>
        <b/>
        <sz val="18"/>
        <color rgb="FF000000"/>
        <rFont val="宋体-简"/>
        <charset val="134"/>
      </rPr>
      <t>总价值</t>
    </r>
    <r>
      <rPr>
        <b/>
        <sz val="18"/>
        <color rgb="FF000000"/>
        <rFont val="Times New Roman"/>
        <charset val="134"/>
      </rPr>
      <t>/</t>
    </r>
    <r>
      <rPr>
        <b/>
        <sz val="18"/>
        <color rgb="FF000000"/>
        <rFont val="宋体-简"/>
        <charset val="134"/>
      </rPr>
      <t>总重量</t>
    </r>
    <r>
      <rPr>
        <b/>
        <sz val="18"/>
        <color rgb="FF000000"/>
        <rFont val="Times New Roman"/>
        <charset val="134"/>
      </rPr>
      <t>/</t>
    </r>
    <r>
      <rPr>
        <b/>
        <sz val="18"/>
        <color rgb="FF000000"/>
        <rFont val="宋体-简"/>
        <charset val="134"/>
      </rPr>
      <t>总体积</t>
    </r>
  </si>
  <si>
    <r>
      <rPr>
        <sz val="28"/>
        <color rgb="FF000000"/>
        <rFont val="宋体-简"/>
        <charset val="204"/>
      </rPr>
      <t>备注：税率13%，含运，送货地址：广东省肇庆宏旺金属实业有限公司仓库。</t>
    </r>
    <r>
      <rPr>
        <sz val="28"/>
        <color rgb="FF000000"/>
        <rFont val="Times New Roman"/>
        <charset val="204"/>
      </rPr>
      <t xml:space="preserve">
</t>
    </r>
    <r>
      <rPr>
        <sz val="28"/>
        <color rgb="FF000000"/>
        <rFont val="宋体-简"/>
        <charset val="204"/>
      </rPr>
      <t>太阳能板质保</t>
    </r>
    <r>
      <rPr>
        <sz val="28"/>
        <color rgb="FF000000"/>
        <rFont val="Times New Roman"/>
        <charset val="204"/>
      </rPr>
      <t>25</t>
    </r>
    <r>
      <rPr>
        <sz val="28"/>
        <color rgb="FF000000"/>
        <rFont val="宋体-简"/>
        <charset val="204"/>
      </rPr>
      <t>年，逆变器</t>
    </r>
    <r>
      <rPr>
        <sz val="28"/>
        <color rgb="FF000000"/>
        <rFont val="Times New Roman"/>
        <charset val="204"/>
      </rPr>
      <t>2</t>
    </r>
    <r>
      <rPr>
        <sz val="28"/>
        <color rgb="FF000000"/>
        <rFont val="宋体-简"/>
        <charset val="204"/>
      </rPr>
      <t>年，锂电池</t>
    </r>
    <r>
      <rPr>
        <sz val="28"/>
        <color rgb="FF000000"/>
        <rFont val="Times New Roman"/>
        <charset val="204"/>
      </rPr>
      <t>5</t>
    </r>
    <r>
      <rPr>
        <sz val="28"/>
        <color rgb="FF000000"/>
        <rFont val="宋体-简"/>
        <charset val="204"/>
      </rPr>
      <t>年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</si>
</sst>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38">
    <font>
      <sz val="10"/>
      <color rgb="FF000000"/>
      <name val="Times New Roman"/>
      <charset val="204"/>
    </font>
    <font>
      <b/>
      <sz val="16"/>
      <color rgb="FF000000"/>
      <name val="Calibri"/>
      <charset val="134"/>
    </font>
    <font>
      <b/>
      <sz val="18"/>
      <color rgb="FF000000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2"/>
      <color rgb="FF000000"/>
      <name val="Times New Roman"/>
      <charset val="204"/>
    </font>
    <font>
      <sz val="16"/>
      <color rgb="FF000000"/>
      <name val="宋体-简"/>
      <charset val="204"/>
    </font>
    <font>
      <sz val="22"/>
      <color rgb="FF000000"/>
      <name val="宋体-简"/>
      <charset val="134"/>
    </font>
    <font>
      <b/>
      <sz val="18"/>
      <color rgb="FF000000"/>
      <name val="宋体-简"/>
      <charset val="134"/>
    </font>
    <font>
      <b/>
      <sz val="18"/>
      <color rgb="FFFF0000"/>
      <name val="宋体-简"/>
      <charset val="134"/>
    </font>
    <font>
      <b/>
      <sz val="10"/>
      <color rgb="FF000000"/>
      <name val="宋体-简"/>
      <charset val="134"/>
    </font>
    <font>
      <b/>
      <sz val="18"/>
      <color rgb="FFFF0000"/>
      <name val="Times New Roman"/>
      <charset val="134"/>
    </font>
    <font>
      <sz val="28"/>
      <color rgb="FF000000"/>
      <name val="宋体-简"/>
      <charset val="204"/>
    </font>
    <font>
      <sz val="28"/>
      <color rgb="FF000000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rgb="FF000000"/>
      <name val="宋体-简"/>
      <charset val="204"/>
    </font>
    <font>
      <sz val="14"/>
      <color rgb="FF000000"/>
      <name val="Times New Roman"/>
      <charset val="204"/>
    </font>
    <font>
      <sz val="10"/>
      <color rgb="FF000000"/>
      <name val="宋体-简"/>
      <charset val="204"/>
    </font>
    <font>
      <b/>
      <sz val="16"/>
      <color rgb="FF000000"/>
      <name val="宋体-简"/>
      <charset val="134"/>
    </font>
    <font>
      <b/>
      <sz val="18"/>
      <color rgb="FF00000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26">
    <xf numFmtId="0" fontId="0" fillId="0" borderId="0" xfId="0" applyAlignment="1">
      <alignment horizontal="left" vertical="top"/>
    </xf>
    <xf numFmtId="178" fontId="1" fillId="2" borderId="1" xfId="0" applyNumberFormat="1" applyFont="1" applyFill="1" applyBorder="1" applyAlignment="1">
      <alignment horizontal="center" vertical="top" wrapText="1"/>
    </xf>
    <xf numFmtId="178" fontId="1" fillId="2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3"/>
  <sheetViews>
    <sheetView tabSelected="1" zoomScale="56" zoomScaleNormal="56" workbookViewId="0">
      <selection activeCell="C6" sqref="C6"/>
    </sheetView>
  </sheetViews>
  <sheetFormatPr defaultColWidth="9.20192307692308" defaultRowHeight="15.2"/>
  <cols>
    <col min="1" max="1" width="26" customWidth="1"/>
    <col min="2" max="2" width="22.3076923076923" customWidth="1"/>
    <col min="3" max="3" width="13.4615384615385" customWidth="1"/>
    <col min="4" max="4" width="72.1153846153846" customWidth="1"/>
    <col min="5" max="6" width="23.75" customWidth="1"/>
    <col min="7" max="7" width="30.6153846153846" customWidth="1"/>
    <col min="8" max="8" width="18.7980769230769" customWidth="1"/>
    <col min="9" max="9" width="19.2019230769231" customWidth="1"/>
  </cols>
  <sheetData>
    <row r="1" ht="95" customHeight="1" spans="1:10">
      <c r="A1" s="1" t="s">
        <v>0</v>
      </c>
      <c r="B1" s="1"/>
      <c r="C1" s="1"/>
      <c r="D1" s="1"/>
      <c r="E1" s="1"/>
      <c r="F1" s="1"/>
      <c r="G1" s="2"/>
      <c r="H1" s="1"/>
      <c r="I1" s="1"/>
    </row>
    <row r="2" ht="26" spans="1:10">
      <c r="A2" s="3" t="s">
        <v>1</v>
      </c>
      <c r="B2" s="3"/>
      <c r="C2" s="3"/>
      <c r="D2" s="3"/>
      <c r="E2" s="4"/>
      <c r="F2" s="5"/>
      <c r="G2" s="5"/>
      <c r="H2" s="5"/>
      <c r="I2" s="6"/>
    </row>
    <row r="3" ht="26" spans="1:10">
      <c r="A3" s="3" t="s">
        <v>2</v>
      </c>
      <c r="B3" s="3"/>
      <c r="C3" s="3"/>
      <c r="D3" s="3"/>
      <c r="E3" s="4"/>
      <c r="F3" s="5"/>
      <c r="G3" s="5"/>
      <c r="H3" s="5"/>
      <c r="I3" s="6"/>
    </row>
    <row r="4" ht="26" spans="1:10">
      <c r="A4" s="3" t="s">
        <v>3</v>
      </c>
      <c r="B4" s="3"/>
      <c r="C4" s="3"/>
      <c r="D4" s="3"/>
      <c r="E4" s="7"/>
      <c r="F4" s="8"/>
      <c r="G4" s="8"/>
      <c r="H4" s="8"/>
      <c r="I4" s="9"/>
    </row>
    <row r="5" ht="52" spans="1:10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10" t="s">
        <v>10</v>
      </c>
      <c r="H5" s="3" t="s">
        <v>11</v>
      </c>
      <c r="I5" s="3" t="s">
        <v>12</v>
      </c>
      <c r="J5" s="11"/>
    </row>
    <row r="6" ht="140" spans="1:10">
      <c r="A6" s="12" t="str">
        <f>_xlfn.DISPIMG("ID_05EFD430AE53464DB7008B54115BD4EA",1)</f>
        <v>=DISPIMG("ID_05EFD430AE53464DB7008B54115BD4EA",1)</v>
      </c>
      <c r="B6" s="13" t="s">
        <v>13</v>
      </c>
      <c r="C6" s="13" t="s">
        <v>14</v>
      </c>
      <c r="D6" s="13" t="s">
        <v>15</v>
      </c>
      <c r="E6" s="14">
        <v>497.25</v>
      </c>
      <c r="F6" s="14">
        <v>66</v>
      </c>
      <c r="G6" s="14">
        <f>E6*F6</f>
        <v>32818.5</v>
      </c>
      <c r="H6" s="14">
        <v>2046</v>
      </c>
      <c r="I6" s="14">
        <v>6.55</v>
      </c>
    </row>
    <row r="7" ht="89" hidden="1" customHeight="1" spans="1:10">
      <c r="A7" s="15" t="str">
        <f>_xlfn.DISPIMG("ID_852CA88B73DB4C4D9B254B6BCEB2716C",1)</f>
        <v>=DISPIMG("ID_852CA88B73DB4C4D9B254B6BCEB2716C",1)</v>
      </c>
      <c r="B7" s="13" t="s">
        <v>16</v>
      </c>
      <c r="C7" s="13" t="s">
        <v>17</v>
      </c>
      <c r="D7" s="13" t="s">
        <v>18</v>
      </c>
      <c r="E7" s="16"/>
      <c r="F7" s="16"/>
      <c r="G7" s="14">
        <f t="shared" ref="G7:G19" si="0">E7*F7</f>
        <v>0</v>
      </c>
      <c r="H7" s="14">
        <v>0</v>
      </c>
      <c r="I7" s="14">
        <v>0</v>
      </c>
    </row>
    <row r="8" ht="150" customHeight="1" spans="1:10">
      <c r="A8" s="15" t="str">
        <f>_xlfn.DISPIMG("ID_6E6749BCCEBC4544B795F9BEB0223424",1)</f>
        <v>=DISPIMG("ID_6E6749BCCEBC4544B795F9BEB0223424",1)</v>
      </c>
      <c r="B8" s="13" t="s">
        <v>19</v>
      </c>
      <c r="C8" s="13" t="s">
        <v>17</v>
      </c>
      <c r="D8" s="13" t="s">
        <v>20</v>
      </c>
      <c r="E8" s="14">
        <v>5860</v>
      </c>
      <c r="F8" s="14">
        <v>3</v>
      </c>
      <c r="G8" s="14">
        <f t="shared" si="0"/>
        <v>17580</v>
      </c>
      <c r="H8" s="14">
        <v>64.5</v>
      </c>
      <c r="I8" s="14">
        <v>0.11</v>
      </c>
    </row>
    <row r="9" ht="140" hidden="1" spans="1:10">
      <c r="A9" t="str">
        <f>_xlfn.DISPIMG("ID_370ECE076CF94D659159A5DA65E3CC2E",1)</f>
        <v>=DISPIMG("ID_370ECE076CF94D659159A5DA65E3CC2E",1)</v>
      </c>
      <c r="B9" s="13" t="s">
        <v>21</v>
      </c>
      <c r="C9" s="13" t="s">
        <v>17</v>
      </c>
      <c r="D9" s="13" t="s">
        <v>22</v>
      </c>
      <c r="E9" s="14">
        <v>0</v>
      </c>
      <c r="F9" s="14"/>
      <c r="G9" s="14">
        <f t="shared" si="0"/>
        <v>0</v>
      </c>
      <c r="H9" s="14">
        <v>0</v>
      </c>
      <c r="I9" s="14">
        <v>0</v>
      </c>
    </row>
    <row r="10" ht="186" spans="1:10">
      <c r="A10" s="12" t="str">
        <f>_xlfn.DISPIMG("ID_D18C5A80491B497E99A4853B3E345DA3",1)</f>
        <v>=DISPIMG("ID_D18C5A80491B497E99A4853B3E345DA3",1)</v>
      </c>
      <c r="B10" s="13" t="s">
        <v>21</v>
      </c>
      <c r="C10" s="13" t="s">
        <v>17</v>
      </c>
      <c r="D10" s="13" t="s">
        <v>23</v>
      </c>
      <c r="E10" s="14">
        <v>7890</v>
      </c>
      <c r="F10" s="14">
        <v>3</v>
      </c>
      <c r="G10" s="14">
        <f t="shared" si="0"/>
        <v>23670</v>
      </c>
      <c r="H10" s="14">
        <v>354</v>
      </c>
      <c r="I10" s="14">
        <v>0.67</v>
      </c>
    </row>
    <row r="11" ht="140" hidden="1" spans="1:10">
      <c r="A11" s="15" t="str">
        <f>_xlfn.DISPIMG("ID_44BA56E7BB084C0D82589535652DD61C",1)</f>
        <v>=DISPIMG("ID_44BA56E7BB084C0D82589535652DD61C",1)</v>
      </c>
      <c r="B11" s="13" t="s">
        <v>24</v>
      </c>
      <c r="C11" s="13" t="s">
        <v>25</v>
      </c>
      <c r="D11" s="13" t="s">
        <v>26</v>
      </c>
      <c r="E11" s="14">
        <v>0</v>
      </c>
      <c r="F11" s="14"/>
      <c r="G11" s="14">
        <f t="shared" si="0"/>
        <v>0</v>
      </c>
      <c r="H11" s="14">
        <v>0</v>
      </c>
      <c r="I11" s="14">
        <v>0</v>
      </c>
    </row>
    <row r="12" ht="105" customHeight="1" spans="1:10">
      <c r="A12" s="12" t="str">
        <f>_xlfn.DISPIMG("ID_2856AAF3D3C54B1AB287D0CC7A676C3B",1)</f>
        <v>=DISPIMG("ID_2856AAF3D3C54B1AB287D0CC7A676C3B",1)</v>
      </c>
      <c r="B12" s="13" t="s">
        <v>27</v>
      </c>
      <c r="C12" s="13" t="s">
        <v>28</v>
      </c>
      <c r="D12" s="13" t="s">
        <v>29</v>
      </c>
      <c r="E12" s="14">
        <v>1815</v>
      </c>
      <c r="F12" s="14">
        <v>1</v>
      </c>
      <c r="G12" s="14">
        <f t="shared" si="0"/>
        <v>1815</v>
      </c>
      <c r="H12" s="14">
        <v>30</v>
      </c>
      <c r="I12" s="14">
        <v>0.1</v>
      </c>
    </row>
    <row r="13" ht="93" spans="1:10">
      <c r="A13" s="12"/>
      <c r="B13" s="13" t="s">
        <v>30</v>
      </c>
      <c r="C13" s="13" t="s">
        <v>28</v>
      </c>
      <c r="D13" s="13" t="s">
        <v>31</v>
      </c>
      <c r="E13" s="14">
        <v>3888</v>
      </c>
      <c r="F13" s="14">
        <v>1</v>
      </c>
      <c r="G13" s="14">
        <f t="shared" si="0"/>
        <v>3888</v>
      </c>
      <c r="H13" s="14">
        <v>30</v>
      </c>
      <c r="I13" s="14">
        <v>0.08</v>
      </c>
    </row>
    <row r="14" ht="84" customHeight="1" spans="1:10">
      <c r="A14" s="12" t="str">
        <f>_xlfn.DISPIMG("ID_9301E95901FF462BA9C1A9699375910F",1)</f>
        <v>=DISPIMG("ID_9301E95901FF462BA9C1A9699375910F",1)</v>
      </c>
      <c r="B14" s="13" t="s">
        <v>32</v>
      </c>
      <c r="C14" s="13" t="s">
        <v>17</v>
      </c>
      <c r="D14" s="13" t="s">
        <v>33</v>
      </c>
      <c r="E14" s="14">
        <v>170</v>
      </c>
      <c r="F14" s="14">
        <v>3</v>
      </c>
      <c r="G14" s="14">
        <f t="shared" si="0"/>
        <v>510</v>
      </c>
      <c r="H14" s="14">
        <v>10</v>
      </c>
      <c r="I14" s="14">
        <v>0.03</v>
      </c>
    </row>
    <row r="15" ht="75" customHeight="1" spans="1:10">
      <c r="A15" s="15" t="str">
        <f>_xlfn.DISPIMG("ID_78F23511AFC948F3B8B91EE2A8CFE7D8",1)</f>
        <v>=DISPIMG("ID_78F23511AFC948F3B8B91EE2A8CFE7D8",1)</v>
      </c>
      <c r="B15" s="13" t="s">
        <v>34</v>
      </c>
      <c r="C15" s="13" t="s">
        <v>35</v>
      </c>
      <c r="D15" s="13" t="s">
        <v>36</v>
      </c>
      <c r="E15" s="14">
        <v>3.1</v>
      </c>
      <c r="F15" s="14">
        <v>300</v>
      </c>
      <c r="G15" s="14">
        <f t="shared" si="0"/>
        <v>930</v>
      </c>
      <c r="H15" s="14">
        <v>100</v>
      </c>
      <c r="I15" s="14">
        <v>0.2</v>
      </c>
      <c r="J15" s="17"/>
    </row>
    <row r="16" ht="64.8" spans="1:10">
      <c r="A16" s="12" t="str">
        <f>_xlfn.DISPIMG("ID_C77DCF6B37614658B3122BF2CC823097",1)</f>
        <v>=DISPIMG("ID_C77DCF6B37614658B3122BF2CC823097",1)</v>
      </c>
      <c r="B16" s="13" t="s">
        <v>37</v>
      </c>
      <c r="C16" s="13" t="s">
        <v>38</v>
      </c>
      <c r="D16" s="13" t="s">
        <v>39</v>
      </c>
      <c r="E16" s="14">
        <v>475</v>
      </c>
      <c r="F16" s="14">
        <v>2</v>
      </c>
      <c r="G16" s="14">
        <f t="shared" si="0"/>
        <v>950</v>
      </c>
      <c r="H16" s="14">
        <v>30</v>
      </c>
      <c r="I16" s="14">
        <v>0.1</v>
      </c>
    </row>
    <row r="17" ht="69" customHeight="1" spans="1:9">
      <c r="A17" s="15" t="str">
        <f>_xlfn.DISPIMG("ID_38E4600A03924761B7D7E36BA6059FA1",1)</f>
        <v>=DISPIMG("ID_38E4600A03924761B7D7E36BA6059FA1",1)</v>
      </c>
      <c r="B17" s="13" t="s">
        <v>40</v>
      </c>
      <c r="C17" s="13" t="s">
        <v>41</v>
      </c>
      <c r="D17" s="13" t="s">
        <v>42</v>
      </c>
      <c r="E17" s="14">
        <v>43</v>
      </c>
      <c r="F17" s="14">
        <v>20</v>
      </c>
      <c r="G17" s="14">
        <f t="shared" si="0"/>
        <v>860</v>
      </c>
      <c r="H17" s="14">
        <v>10</v>
      </c>
      <c r="I17" s="14">
        <v>0.1</v>
      </c>
    </row>
    <row r="18" ht="43" customHeight="1" spans="1:9">
      <c r="A18" s="15" t="str">
        <f>_xlfn.DISPIMG("ID_4FA0A48CC9FB44D8AF038D8408B2407D",1)</f>
        <v>=DISPIMG("ID_4FA0A48CC9FB44D8AF038D8408B2407D",1)</v>
      </c>
      <c r="B18" s="13" t="s">
        <v>43</v>
      </c>
      <c r="C18" s="13" t="s">
        <v>35</v>
      </c>
      <c r="D18" s="13" t="s">
        <v>44</v>
      </c>
      <c r="E18" s="14">
        <v>2</v>
      </c>
      <c r="F18" s="14">
        <v>100</v>
      </c>
      <c r="G18" s="14">
        <f t="shared" si="0"/>
        <v>200</v>
      </c>
      <c r="H18" s="14">
        <v>5</v>
      </c>
      <c r="I18" s="14">
        <v>0.05</v>
      </c>
    </row>
    <row r="19" ht="35" customHeight="1" spans="1:9">
      <c r="A19" s="12"/>
      <c r="B19" s="13" t="s">
        <v>45</v>
      </c>
      <c r="C19" s="13" t="s">
        <v>35</v>
      </c>
      <c r="D19" s="13" t="s">
        <v>46</v>
      </c>
      <c r="E19" s="14">
        <v>50</v>
      </c>
      <c r="F19" s="14">
        <v>1</v>
      </c>
      <c r="G19" s="14">
        <f t="shared" si="0"/>
        <v>50</v>
      </c>
      <c r="H19" s="14">
        <v>5</v>
      </c>
      <c r="I19" s="14">
        <v>0.02</v>
      </c>
    </row>
    <row r="20" ht="34" customHeight="1" spans="1:9">
      <c r="A20" s="18" t="s">
        <v>47</v>
      </c>
      <c r="B20" s="19"/>
      <c r="C20" s="20" t="s">
        <v>48</v>
      </c>
      <c r="D20" s="21" t="s">
        <v>49</v>
      </c>
      <c r="E20" s="22"/>
      <c r="F20" s="22"/>
      <c r="G20" s="23">
        <f>SUM(G6:G19)</f>
        <v>83271.5</v>
      </c>
      <c r="H20" s="23">
        <f>SUM(H6:H19)</f>
        <v>2684.5</v>
      </c>
      <c r="I20" s="23">
        <f>SUM(I6:I19)</f>
        <v>8.01</v>
      </c>
    </row>
    <row r="21" spans="1:9">
      <c r="A21" s="24" t="s">
        <v>50</v>
      </c>
      <c r="B21" s="25"/>
      <c r="C21" s="25"/>
      <c r="D21" s="25"/>
      <c r="E21" s="25"/>
      <c r="F21" s="25"/>
      <c r="G21" s="25"/>
      <c r="H21" s="25"/>
      <c r="I21" s="25"/>
    </row>
    <row r="22" spans="1:9">
      <c r="A22" s="25"/>
      <c r="B22" s="25"/>
      <c r="C22" s="25"/>
      <c r="D22" s="25"/>
      <c r="E22" s="25"/>
      <c r="F22" s="25"/>
      <c r="G22" s="25"/>
      <c r="H22" s="25"/>
      <c r="I22" s="25"/>
    </row>
    <row r="23" ht="64" customHeight="1" spans="1:9">
      <c r="A23" s="25"/>
      <c r="B23" s="25"/>
      <c r="C23" s="25"/>
      <c r="D23" s="25"/>
      <c r="E23" s="25"/>
      <c r="F23" s="25"/>
      <c r="G23" s="25"/>
      <c r="H23" s="25"/>
      <c r="I23" s="25"/>
    </row>
  </sheetData>
  <mergeCells count="9">
    <mergeCell ref="A1:I1"/>
    <mergeCell ref="A2:D2"/>
    <mergeCell ref="E2:I2"/>
    <mergeCell ref="A3:D3"/>
    <mergeCell ref="E3:I3"/>
    <mergeCell ref="A4:D4"/>
    <mergeCell ref="E4:I4"/>
    <mergeCell ref="A20:B20"/>
    <mergeCell ref="A21:I23"/>
  </mergeCells>
  <printOptions verticalCentered="1"/>
  <pageMargins left="0.75" right="0.75" top="1" bottom="1" header="0.5" footer="0.5"/>
  <pageSetup paperSize="9" scale="37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andi.xlsx</dc:title>
  <dc:creator>yaoping</dc:creator>
  <cp:lastModifiedBy>稱霸幼稚園</cp:lastModifiedBy>
  <dcterms:created xsi:type="dcterms:W3CDTF">2025-10-18T12:32:00Z</dcterms:created>
  <cp:lastPrinted>2025-12-16T05:35:00Z</cp:lastPrinted>
  <dcterms:modified xsi:type="dcterms:W3CDTF">2026-01-09T16:27:29Z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2025-09-29T00:00:00Z</vt:filetime>
  </property>
  <property fmtid="{D5CDD505-2E9C-101B-9397-08002B2CF9AE}" pid="3" name="LastSaved">
    <vt:filetime>2025-10-18T00:00:00Z</vt:filetime>
  </property>
  <property fmtid="{D5CDD505-2E9C-101B-9397-08002B2CF9AE}" pid="4" name="Producer">
    <vt:lpwstr>Microsoft: Print To PDF</vt:lpwstr>
  </property>
  <property fmtid="{D5CDD505-2E9C-101B-9397-08002B2CF9AE}" pid="5" name="ICV">
    <vt:lpwstr>D3A114745E61A78AC6BB6069D67B41EC_43</vt:lpwstr>
  </property>
  <property fmtid="{D5CDD505-2E9C-101B-9397-08002B2CF9AE}" pid="6" name="KSOProductBuildVer">
    <vt:lpwstr>1033-12.1.24031.24031</vt:lpwstr>
  </property>
  <property fmtid="{D5CDD505-2E9C-101B-9397-08002B2CF9AE}" pid="7" name="CalculationRule">
    <vt:i4>0</vt:i4>
  </property>
</Properties>
</file>