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ffa66e71c035d84/SPRING_BOARD_CERTIFICATION/New folder/EXCEL/Business Analytics with Excel Elementary to Advanced/"/>
    </mc:Choice>
  </mc:AlternateContent>
  <xr:revisionPtr revIDLastSave="1071" documentId="8_{B4A54B85-C752-4397-AC39-17C5F9264C82}" xr6:coauthVersionLast="47" xr6:coauthVersionMax="47" xr10:uidLastSave="{EDD2AC6F-B36D-4961-BC93-9685A8E45053}"/>
  <bookViews>
    <workbookView xWindow="-120" yWindow="-120" windowWidth="29040" windowHeight="15720" xr2:uid="{D4AB4942-2754-44BF-9100-BB4713212FEA}"/>
  </bookViews>
  <sheets>
    <sheet name="Demand_vs_Price_Modeling (2)"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6" i="8" l="1"/>
  <c r="B48" i="8"/>
  <c r="B49" i="8" s="1"/>
  <c r="D39" i="8"/>
  <c r="H39" i="8" s="1"/>
  <c r="C39" i="8"/>
  <c r="G39" i="8" s="1"/>
  <c r="B39" i="8"/>
  <c r="F39" i="8" s="1"/>
  <c r="D38" i="8"/>
  <c r="H38" i="8" s="1"/>
  <c r="C38" i="8"/>
  <c r="G38" i="8" s="1"/>
  <c r="B38" i="8"/>
  <c r="F38" i="8" s="1"/>
  <c r="G37" i="8"/>
  <c r="F37" i="8"/>
  <c r="D37" i="8"/>
  <c r="H37" i="8" s="1"/>
  <c r="C37" i="8"/>
  <c r="B37" i="8"/>
  <c r="D36" i="8"/>
  <c r="H36" i="8" s="1"/>
  <c r="C36" i="8"/>
  <c r="G36" i="8" s="1"/>
  <c r="B36" i="8"/>
  <c r="F36" i="8" s="1"/>
  <c r="D35" i="8"/>
  <c r="H35" i="8" s="1"/>
  <c r="C35" i="8"/>
  <c r="G35" i="8" s="1"/>
  <c r="B35" i="8"/>
  <c r="F35" i="8" s="1"/>
  <c r="D34" i="8"/>
  <c r="H34" i="8" s="1"/>
  <c r="C34" i="8"/>
  <c r="G34" i="8" s="1"/>
  <c r="B34" i="8"/>
  <c r="F34" i="8" s="1"/>
  <c r="D33" i="8"/>
  <c r="H33" i="8" s="1"/>
  <c r="C33" i="8"/>
  <c r="G33" i="8" s="1"/>
  <c r="B33" i="8"/>
  <c r="F33" i="8" s="1"/>
  <c r="H32" i="8"/>
  <c r="G32" i="8"/>
  <c r="D32" i="8"/>
  <c r="C32" i="8"/>
  <c r="B32" i="8"/>
  <c r="F32" i="8" s="1"/>
  <c r="D31" i="8"/>
  <c r="H31" i="8" s="1"/>
  <c r="C31" i="8"/>
  <c r="G31" i="8" s="1"/>
  <c r="B31" i="8"/>
  <c r="F31" i="8" s="1"/>
  <c r="D30" i="8"/>
  <c r="H30" i="8" s="1"/>
  <c r="C30" i="8"/>
  <c r="G30" i="8" s="1"/>
  <c r="B30" i="8"/>
  <c r="F30" i="8" s="1"/>
  <c r="D29" i="8"/>
  <c r="H29" i="8" s="1"/>
  <c r="C29" i="8"/>
  <c r="G29" i="8" s="1"/>
  <c r="B29" i="8"/>
  <c r="F29" i="8" s="1"/>
  <c r="D28" i="8"/>
  <c r="H28" i="8" s="1"/>
  <c r="C28" i="8"/>
  <c r="G28" i="8" s="1"/>
  <c r="B28" i="8"/>
  <c r="F28" i="8" s="1"/>
  <c r="C52" i="8"/>
  <c r="C53" i="8"/>
  <c r="C51" i="8"/>
  <c r="F40" i="8" l="1"/>
  <c r="G40" i="8"/>
  <c r="H40" i="8"/>
  <c r="B51" i="8"/>
  <c r="B52" i="8"/>
  <c r="B53" i="8" l="1"/>
  <c r="D108" i="8" s="1"/>
  <c r="F47" i="8" l="1"/>
</calcChain>
</file>

<file path=xl/sharedStrings.xml><?xml version="1.0" encoding="utf-8"?>
<sst xmlns="http://schemas.openxmlformats.org/spreadsheetml/2006/main" count="54" uniqueCount="48">
  <si>
    <t>Total Cost:</t>
  </si>
  <si>
    <t>Revenue:</t>
  </si>
  <si>
    <t>Total Profit:</t>
  </si>
  <si>
    <t>Unit Cost</t>
  </si>
  <si>
    <t>Sale Price:</t>
  </si>
  <si>
    <t xml:space="preserve"> Liner:</t>
  </si>
  <si>
    <t>Intercept(b):</t>
  </si>
  <si>
    <t>Slope(m):</t>
  </si>
  <si>
    <t xml:space="preserve">Power: </t>
  </si>
  <si>
    <t>Constant a:</t>
  </si>
  <si>
    <t>Exponent b:</t>
  </si>
  <si>
    <t>y=ax^b</t>
  </si>
  <si>
    <t>Exponential:</t>
  </si>
  <si>
    <t>y=ae^(bx)</t>
  </si>
  <si>
    <t>Linear</t>
  </si>
  <si>
    <t>Power</t>
  </si>
  <si>
    <t>Exponential</t>
  </si>
  <si>
    <t>y=mx+b</t>
  </si>
  <si>
    <t>Absolute Percent Error</t>
  </si>
  <si>
    <t>Avg:</t>
  </si>
  <si>
    <t>&lt;-use the model with the smallest error</t>
  </si>
  <si>
    <t>Unit Cost:</t>
  </si>
  <si>
    <t>&lt;--multiple of 10</t>
  </si>
  <si>
    <t>Demand(00s)</t>
  </si>
  <si>
    <t>Profit</t>
  </si>
  <si>
    <t xml:space="preserve">Objective: </t>
  </si>
  <si>
    <t>Model development</t>
  </si>
  <si>
    <t>Calculate absolute percent error</t>
  </si>
  <si>
    <t>Step 1: finding the best regression model from Linear, Power, Exponential models.</t>
  </si>
  <si>
    <t>Findings: Power model has the smallest absolute percent error, meaning we can rely on this model for further actions.</t>
  </si>
  <si>
    <t>Demand Q'ty (00s)</t>
  </si>
  <si>
    <t>Price($)</t>
  </si>
  <si>
    <t>Month Number</t>
  </si>
  <si>
    <t>Maximizing Profitability Through Smart Pricing – A Top Good Pest Zapper Initiative</t>
  </si>
  <si>
    <t>Step 2: Model the Business using Power model y=ax^b  (  a = 4827406.32     b = -1.88    x = price)</t>
  </si>
  <si>
    <t>pcs</t>
  </si>
  <si>
    <t>Sale Price</t>
  </si>
  <si>
    <t>Predict Demand(00s):</t>
  </si>
  <si>
    <t>Predict Demand:</t>
  </si>
  <si>
    <t>(00s) &lt;--from power model</t>
  </si>
  <si>
    <t>fixed and variable costs</t>
  </si>
  <si>
    <t>Sale Price($)</t>
  </si>
  <si>
    <t>Formula</t>
  </si>
  <si>
    <t>Given the product’s cost of $250 and a range of possible selling prices from $260 to $830, we can now predict the price point at which demand and pricing align to maximize the company's profit. Beyond this optimal price, profits begin to decline.</t>
  </si>
  <si>
    <t>Below is showing profitability at different unit cost and price combination</t>
  </si>
  <si>
    <t>Findings: this model shows if the cost of each product is $250, at the point where the sale price of  $530 per unit aligned predicted demand of 3648 pcs of product, the company will have the maximized profit of  $1,021,488.</t>
  </si>
  <si>
    <t>If the cost has changed, the demand and pricing also will change accordingly.</t>
  </si>
  <si>
    <t>The marketing team at Top Good Pest Zapper aims to leverage historical data on cost, pricing and customer demand of their product, Top good pest zapper (actual sold quantities) to develop a predictive model that identifies the optimal selling price per unit to maximize overall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</si>
</sst>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quot;$&quot;* #,##0_);_(&quot;$&quot;* \(#,##0\);_(&quot;$&quot;* &quot;-&quot;??_);_(@_)"/>
    <numFmt numFmtId="165" formatCode="0.0%"/>
    <numFmt numFmtId="166" formatCode="0.0"/>
    <numFmt numFmtId="167" formatCode="&quot;$&quot;#,##0"/>
  </numFmts>
  <fonts count="16"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
      <b/>
      <sz val="16"/>
      <color theme="4"/>
      <name val="Aptos Display"/>
      <family val="2"/>
      <scheme val="major"/>
    </font>
    <font>
      <sz val="11"/>
      <color theme="3" tint="0.249977111117893"/>
      <name val="Aptos Narrow"/>
      <family val="2"/>
      <scheme val="minor"/>
    </font>
    <font>
      <sz val="11"/>
      <color theme="0" tint="-0.249977111117893"/>
      <name val="Aptos Narrow"/>
      <family val="2"/>
      <scheme val="minor"/>
    </font>
    <font>
      <sz val="11"/>
      <color rgb="FFFF0000"/>
      <name val="Aptos Narrow"/>
      <family val="2"/>
      <scheme val="minor"/>
    </font>
    <font>
      <sz val="16"/>
      <color theme="1"/>
      <name val="Aptos Narrow"/>
      <family val="2"/>
      <scheme val="minor"/>
    </font>
    <font>
      <sz val="12"/>
      <color theme="1"/>
      <name val="Aptos Narrow"/>
      <family val="2"/>
      <scheme val="minor"/>
    </font>
    <font>
      <sz val="14"/>
      <color theme="1"/>
      <name val="Aptos Display"/>
      <family val="2"/>
      <scheme val="major"/>
    </font>
    <font>
      <b/>
      <sz val="20"/>
      <color theme="4"/>
      <name val="Aptos Display"/>
      <family val="2"/>
      <scheme val="major"/>
    </font>
    <font>
      <sz val="14"/>
      <color rgb="FFFF0000"/>
      <name val="Aptos Narrow"/>
      <family val="2"/>
      <scheme val="minor"/>
    </font>
    <font>
      <b/>
      <sz val="11"/>
      <color theme="5" tint="-0.249977111117893"/>
      <name val="Aptos Narrow"/>
      <family val="2"/>
      <scheme val="minor"/>
    </font>
    <font>
      <b/>
      <sz val="16"/>
      <color theme="1"/>
      <name val="Aptos Display"/>
      <family val="2"/>
      <scheme val="major"/>
    </font>
    <font>
      <b/>
      <sz val="12"/>
      <color theme="5" tint="-0.249977111117893"/>
      <name val="Aptos Narrow"/>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1" applyNumberFormat="1" applyFont="1"/>
    <xf numFmtId="164" fontId="0" fillId="0" borderId="0" xfId="0" applyNumberFormat="1"/>
    <xf numFmtId="1" fontId="0" fillId="0" borderId="0" xfId="0" applyNumberFormat="1"/>
    <xf numFmtId="0" fontId="0" fillId="0" borderId="1" xfId="0" applyBorder="1"/>
    <xf numFmtId="0" fontId="4" fillId="0" borderId="0" xfId="0" applyFont="1" applyAlignment="1">
      <alignment horizontal="center"/>
    </xf>
    <xf numFmtId="166" fontId="0" fillId="0" borderId="0" xfId="0" applyNumberFormat="1"/>
    <xf numFmtId="165" fontId="0" fillId="0" borderId="0" xfId="0" applyNumberFormat="1"/>
    <xf numFmtId="0" fontId="0" fillId="0" borderId="0" xfId="0" applyAlignment="1">
      <alignment horizontal="right"/>
    </xf>
    <xf numFmtId="165" fontId="0" fillId="0" borderId="1" xfId="2" applyNumberFormat="1" applyFont="1" applyBorder="1"/>
    <xf numFmtId="165" fontId="0" fillId="2" borderId="0" xfId="0" applyNumberFormat="1" applyFill="1"/>
    <xf numFmtId="0" fontId="5" fillId="0" borderId="0" xfId="0" applyFont="1"/>
    <xf numFmtId="164" fontId="6" fillId="0" borderId="0" xfId="0" applyNumberFormat="1" applyFont="1"/>
    <xf numFmtId="164" fontId="0" fillId="2" borderId="0" xfId="1" applyNumberFormat="1" applyFont="1" applyFill="1"/>
    <xf numFmtId="0" fontId="0" fillId="0" borderId="0" xfId="0" applyAlignment="1">
      <alignment horizontal="center"/>
    </xf>
    <xf numFmtId="0" fontId="0" fillId="3" borderId="0" xfId="0" applyFill="1"/>
    <xf numFmtId="0" fontId="0" fillId="4" borderId="0" xfId="0" applyFill="1"/>
    <xf numFmtId="167" fontId="0" fillId="0" borderId="0" xfId="0" applyNumberFormat="1"/>
    <xf numFmtId="0" fontId="8" fillId="0" borderId="0" xfId="0" applyFont="1"/>
    <xf numFmtId="0" fontId="9" fillId="0" borderId="0" xfId="0" applyFont="1"/>
    <xf numFmtId="0" fontId="7" fillId="0" borderId="0" xfId="0" applyFont="1"/>
    <xf numFmtId="0" fontId="12" fillId="0" borderId="0" xfId="0" applyFont="1"/>
    <xf numFmtId="165" fontId="0" fillId="5" borderId="0" xfId="0" applyNumberFormat="1" applyFill="1"/>
    <xf numFmtId="0" fontId="13" fillId="0" borderId="0" xfId="0" applyFont="1"/>
    <xf numFmtId="0" fontId="10" fillId="0" borderId="0" xfId="0" applyFont="1" applyAlignment="1">
      <alignment horizontal="left"/>
    </xf>
    <xf numFmtId="0" fontId="3" fillId="0" borderId="0" xfId="0" applyFont="1"/>
    <xf numFmtId="167" fontId="0" fillId="5" borderId="0" xfId="1" applyNumberFormat="1" applyFont="1" applyFill="1"/>
    <xf numFmtId="0" fontId="0" fillId="5" borderId="0" xfId="0" applyFill="1"/>
    <xf numFmtId="164" fontId="0" fillId="5" borderId="0" xfId="1" applyNumberFormat="1" applyFont="1" applyFill="1"/>
    <xf numFmtId="0" fontId="15" fillId="0" borderId="0" xfId="0" applyFont="1"/>
    <xf numFmtId="0" fontId="15" fillId="0" borderId="0" xfId="0" applyFont="1" applyAlignment="1">
      <alignment horizontal="center" wrapText="1"/>
    </xf>
    <xf numFmtId="2" fontId="0" fillId="0" borderId="0" xfId="0" applyNumberFormat="1"/>
    <xf numFmtId="1" fontId="7" fillId="0" borderId="0" xfId="0" applyNumberFormat="1" applyFont="1"/>
    <xf numFmtId="0" fontId="2" fillId="0" borderId="0" xfId="0" applyFont="1" applyAlignment="1">
      <alignment vertical="top" textRotation="255" wrapText="1"/>
    </xf>
    <xf numFmtId="0" fontId="0" fillId="0" borderId="0" xfId="0" applyAlignment="1">
      <alignment horizontal="center" vertical="top"/>
    </xf>
    <xf numFmtId="0" fontId="11" fillId="0" borderId="0" xfId="0" applyFont="1" applyAlignment="1">
      <alignment horizontal="center" vertical="center" wrapText="1"/>
    </xf>
    <xf numFmtId="0" fontId="14" fillId="0" borderId="0" xfId="0" applyFont="1" applyAlignment="1">
      <alignment horizontal="left" wrapText="1"/>
    </xf>
    <xf numFmtId="0" fontId="10" fillId="0" borderId="0" xfId="0" applyFont="1" applyAlignment="1">
      <alignment horizontal="left" wrapText="1"/>
    </xf>
    <xf numFmtId="0" fontId="2" fillId="0" borderId="0" xfId="0" applyFont="1" applyAlignment="1">
      <alignment horizontal="center"/>
    </xf>
    <xf numFmtId="0" fontId="2" fillId="5" borderId="0" xfId="0" applyFont="1" applyFill="1" applyAlignment="1">
      <alignment horizontal="center"/>
    </xf>
  </cellXfs>
  <cellStyles count="3">
    <cellStyle name="Currency" xfId="1" builtinId="4"/>
    <cellStyle name="Normal" xfId="0" builtinId="0"/>
    <cellStyle name="Percent" xfId="2" builtinId="5"/>
  </cellStyles>
  <dxfs count="9">
    <dxf>
      <fill>
        <patternFill>
          <bgColor theme="3" tint="0.499984740745262"/>
        </patternFill>
      </fill>
    </dxf>
    <dxf>
      <fill>
        <patternFill>
          <bgColor theme="6" tint="0.39994506668294322"/>
        </patternFill>
      </fill>
    </dxf>
    <dxf>
      <fill>
        <patternFill>
          <bgColor theme="5" tint="0.39994506668294322"/>
        </patternFill>
      </fill>
    </dxf>
    <dxf>
      <fill>
        <patternFill>
          <bgColor theme="9"/>
        </patternFill>
      </fill>
    </dxf>
    <dxf>
      <fill>
        <patternFill>
          <bgColor theme="9"/>
        </patternFill>
      </fill>
    </dxf>
    <dxf>
      <fill>
        <patternFill>
          <bgColor theme="9" tint="0.59996337778862885"/>
        </patternFill>
      </fill>
    </dxf>
    <dxf>
      <fill>
        <patternFill>
          <bgColor theme="7" tint="0.39994506668294322"/>
        </patternFill>
      </fill>
    </dxf>
    <dxf>
      <fill>
        <patternFill>
          <bgColor theme="9"/>
        </patternFill>
      </fill>
    </dxf>
    <dxf>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Demand Model Demonstration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'Demand_vs_Price_Modeling (2)'!$C$7</c:f>
              <c:strCache>
                <c:ptCount val="1"/>
                <c:pt idx="0">
                  <c:v>Demand Q'ty (00s)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5.8541595344060254E-2"/>
                  <c:y val="2.819380114250424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22711057856898323"/>
                  <c:y val="-0.42916821059132315"/>
                </c:manualLayout>
              </c:layout>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1"/>
            <c:trendlineLbl>
              <c:layout>
                <c:manualLayout>
                  <c:x val="-0.30235218786057538"/>
                  <c:y val="-0.339178632082754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y"/>
            <c:errBarType val="both"/>
            <c:errValType val="fixedVal"/>
            <c:noEndCap val="0"/>
            <c:val val="1"/>
            <c:spPr>
              <a:noFill/>
              <a:ln w="9525" cap="flat" cmpd="sng" algn="ctr">
                <a:solidFill>
                  <a:schemeClr val="tx1">
                    <a:lumMod val="65000"/>
                    <a:lumOff val="35000"/>
                  </a:schemeClr>
                </a:solidFill>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'Demand_vs_Price_Modeling (2)'!$B$8:$B$19</c:f>
              <c:numCache>
                <c:formatCode>General</c:formatCode>
                <c:ptCount val="12"/>
                <c:pt idx="0">
                  <c:v>450</c:v>
                </c:pt>
                <c:pt idx="1">
                  <c:v>300</c:v>
                </c:pt>
                <c:pt idx="2">
                  <c:v>440</c:v>
                </c:pt>
                <c:pt idx="3">
                  <c:v>350</c:v>
                </c:pt>
                <c:pt idx="4">
                  <c:v>290</c:v>
                </c:pt>
                <c:pt idx="5">
                  <c:v>450</c:v>
                </c:pt>
                <c:pt idx="6">
                  <c:v>340</c:v>
                </c:pt>
                <c:pt idx="7">
                  <c:v>370</c:v>
                </c:pt>
                <c:pt idx="8">
                  <c:v>500</c:v>
                </c:pt>
                <c:pt idx="9">
                  <c:v>490</c:v>
                </c:pt>
                <c:pt idx="10">
                  <c:v>430</c:v>
                </c:pt>
                <c:pt idx="11">
                  <c:v>390</c:v>
                </c:pt>
              </c:numCache>
            </c:numRef>
          </c:xVal>
          <c:yVal>
            <c:numRef>
              <c:f>'Demand_vs_Price_Modeling (2)'!$C$8:$C$19</c:f>
              <c:numCache>
                <c:formatCode>General</c:formatCode>
                <c:ptCount val="12"/>
                <c:pt idx="0">
                  <c:v>45</c:v>
                </c:pt>
                <c:pt idx="1">
                  <c:v>100</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4-B971-4789-A7B7-13728FE9B29E}"/>
            </c:ext>
          </c:extLst>
        </c:ser>
        <c:dLbls>
          <c:showLegendKey val="0"/>
          <c:showVal val="0"/>
          <c:showCatName val="0"/>
          <c:showSerName val="0"/>
          <c:showPercent val="0"/>
          <c:showBubbleSize val="0"/>
        </c:dLbls>
        <c:axId val="84788703"/>
        <c:axId val="84786303"/>
      </c:scatterChart>
      <c:valAx>
        <c:axId val="847887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86303"/>
        <c:crosses val="autoZero"/>
        <c:crossBetween val="midCat"/>
      </c:valAx>
      <c:valAx>
        <c:axId val="84786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Demand(100)</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887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 Price</a:t>
            </a:r>
            <a:r>
              <a:rPr lang="en-US" baseline="0"/>
              <a:t> vs. Profit (Power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'Demand_vs_Price_Modeling (2)'!$E$48:$E$105</c:f>
              <c:numCache>
                <c:formatCode>_("$"* #,##0_);_("$"* \(#,##0\);_("$"* "-"??_);_(@_)</c:formatCode>
                <c:ptCount val="58"/>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pt idx="45">
                  <c:v>710</c:v>
                </c:pt>
                <c:pt idx="46">
                  <c:v>720</c:v>
                </c:pt>
                <c:pt idx="47">
                  <c:v>730</c:v>
                </c:pt>
                <c:pt idx="48">
                  <c:v>740</c:v>
                </c:pt>
                <c:pt idx="49">
                  <c:v>750</c:v>
                </c:pt>
                <c:pt idx="50">
                  <c:v>760</c:v>
                </c:pt>
                <c:pt idx="51">
                  <c:v>770</c:v>
                </c:pt>
                <c:pt idx="52">
                  <c:v>780</c:v>
                </c:pt>
                <c:pt idx="53">
                  <c:v>790</c:v>
                </c:pt>
                <c:pt idx="54">
                  <c:v>800</c:v>
                </c:pt>
                <c:pt idx="55">
                  <c:v>810</c:v>
                </c:pt>
                <c:pt idx="56">
                  <c:v>820</c:v>
                </c:pt>
                <c:pt idx="57">
                  <c:v>830</c:v>
                </c:pt>
              </c:numCache>
            </c:numRef>
          </c:xVal>
          <c:yVal>
            <c:numRef>
              <c:f>'Demand_vs_Price_Modeling (2)'!$F$48:$F$105</c:f>
              <c:numCache>
                <c:formatCode>_("$"* #,##0_);_("$"* \(#,##0\);_("$"* "-"??_);_(@_)</c:formatCode>
                <c:ptCount val="58"/>
                <c:pt idx="0">
                  <c:v>139175.87502775947</c:v>
                </c:pt>
                <c:pt idx="1">
                  <c:v>259286.54078785935</c:v>
                </c:pt>
                <c:pt idx="2">
                  <c:v>363226.905250757</c:v>
                </c:pt>
                <c:pt idx="3">
                  <c:v>453383.39473321196</c:v>
                </c:pt>
                <c:pt idx="4">
                  <c:v>531735.79906527372</c:v>
                </c:pt>
                <c:pt idx="5">
                  <c:v>599936.27279943321</c:v>
                </c:pt>
                <c:pt idx="6">
                  <c:v>659371.14128662832</c:v>
                </c:pt>
                <c:pt idx="7">
                  <c:v>711209.64016903192</c:v>
                </c:pt>
                <c:pt idx="8">
                  <c:v>756442.63723968528</c:v>
                </c:pt>
                <c:pt idx="9">
                  <c:v>795913.61029327102</c:v>
                </c:pt>
                <c:pt idx="10">
                  <c:v>830343.59190360014</c:v>
                </c:pt>
                <c:pt idx="11">
                  <c:v>860351.37965494348</c:v>
                </c:pt>
                <c:pt idx="12">
                  <c:v>886470.00528350379</c:v>
                </c:pt>
                <c:pt idx="13">
                  <c:v>909160.22854457307</c:v>
                </c:pt>
                <c:pt idx="14">
                  <c:v>928821.65035988763</c:v>
                </c:pt>
                <c:pt idx="15">
                  <c:v>945801.90995445382</c:v>
                </c:pt>
                <c:pt idx="16">
                  <c:v>960404.33152393973</c:v>
                </c:pt>
                <c:pt idx="17">
                  <c:v>972894.30970862787</c:v>
                </c:pt>
                <c:pt idx="18">
                  <c:v>983504.66411162145</c:v>
                </c:pt>
                <c:pt idx="19">
                  <c:v>992440.14711004472</c:v>
                </c:pt>
                <c:pt idx="20">
                  <c:v>999881.25317107816</c:v>
                </c:pt>
                <c:pt idx="21">
                  <c:v>1005987.4494859097</c:v>
                </c:pt>
                <c:pt idx="22">
                  <c:v>1010899.925234477</c:v>
                </c:pt>
                <c:pt idx="23">
                  <c:v>1014743.9388750407</c:v>
                </c:pt>
                <c:pt idx="24">
                  <c:v>1017630.8285121893</c:v>
                </c:pt>
                <c:pt idx="25">
                  <c:v>1019659.7388661277</c:v>
                </c:pt>
                <c:pt idx="26">
                  <c:v>1020919.1090528421</c:v>
                </c:pt>
                <c:pt idx="27">
                  <c:v>1021487.9578300315</c:v>
                </c:pt>
                <c:pt idx="28">
                  <c:v>1021436.9968100728</c:v>
                </c:pt>
                <c:pt idx="29">
                  <c:v>1020829.5971091248</c:v>
                </c:pt>
                <c:pt idx="30">
                  <c:v>1019722.6307705705</c:v>
                </c:pt>
                <c:pt idx="31">
                  <c:v>1018167.2048975942</c:v>
                </c:pt>
                <c:pt idx="32">
                  <c:v>1016209.303615676</c:v>
                </c:pt>
                <c:pt idx="33">
                  <c:v>1013890.3506513374</c:v>
                </c:pt>
                <c:pt idx="34">
                  <c:v>1011247.7033704214</c:v>
                </c:pt>
                <c:pt idx="35">
                  <c:v>1011247.6363366472</c:v>
                </c:pt>
                <c:pt idx="36">
                  <c:v>1011247.6363366472</c:v>
                </c:pt>
                <c:pt idx="37">
                  <c:v>1011247.6363366472</c:v>
                </c:pt>
                <c:pt idx="38">
                  <c:v>1011247.6363366472</c:v>
                </c:pt>
                <c:pt idx="39">
                  <c:v>1011247.6363366472</c:v>
                </c:pt>
                <c:pt idx="40">
                  <c:v>1011247.6363366472</c:v>
                </c:pt>
                <c:pt idx="41">
                  <c:v>1011247.6363366472</c:v>
                </c:pt>
                <c:pt idx="42">
                  <c:v>1011247.6363366472</c:v>
                </c:pt>
                <c:pt idx="43">
                  <c:v>1011247.6363366472</c:v>
                </c:pt>
                <c:pt idx="44">
                  <c:v>1011247.6363366472</c:v>
                </c:pt>
                <c:pt idx="45">
                  <c:v>1011247.6363366472</c:v>
                </c:pt>
                <c:pt idx="46">
                  <c:v>1011247.6363366472</c:v>
                </c:pt>
                <c:pt idx="47">
                  <c:v>1011247.6363366472</c:v>
                </c:pt>
                <c:pt idx="48">
                  <c:v>1011247.6363366472</c:v>
                </c:pt>
                <c:pt idx="49">
                  <c:v>1011247.6363366472</c:v>
                </c:pt>
                <c:pt idx="50">
                  <c:v>1011247.6363366472</c:v>
                </c:pt>
                <c:pt idx="51">
                  <c:v>1011247.6363366472</c:v>
                </c:pt>
                <c:pt idx="52">
                  <c:v>1011247.6363366472</c:v>
                </c:pt>
                <c:pt idx="53">
                  <c:v>1011247.6363366472</c:v>
                </c:pt>
                <c:pt idx="54">
                  <c:v>1011247.6363366472</c:v>
                </c:pt>
                <c:pt idx="55">
                  <c:v>1011247.6363366472</c:v>
                </c:pt>
                <c:pt idx="56">
                  <c:v>1011247.6363366472</c:v>
                </c:pt>
                <c:pt idx="57">
                  <c:v>1011247.6363366472</c:v>
                </c:pt>
              </c:numCache>
            </c:numRef>
          </c:yVal>
          <c:smooth val="0"/>
          <c:extLst>
            <c:ext xmlns:c16="http://schemas.microsoft.com/office/drawing/2014/chart" uri="{C3380CC4-5D6E-409C-BE32-E72D297353CC}">
              <c16:uniqueId val="{00000000-FA15-4826-97AC-B66BF9250096}"/>
            </c:ext>
          </c:extLst>
        </c:ser>
        <c:dLbls>
          <c:showLegendKey val="0"/>
          <c:showVal val="0"/>
          <c:showCatName val="0"/>
          <c:showSerName val="0"/>
          <c:showPercent val="0"/>
          <c:showBubbleSize val="0"/>
        </c:dLbls>
        <c:axId val="363382271"/>
        <c:axId val="363384671"/>
      </c:scatterChart>
      <c:valAx>
        <c:axId val="3633822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84671"/>
        <c:crosses val="autoZero"/>
        <c:crossBetween val="midCat"/>
      </c:valAx>
      <c:valAx>
        <c:axId val="363384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822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1</xdr:row>
      <xdr:rowOff>180975</xdr:rowOff>
    </xdr:from>
    <xdr:to>
      <xdr:col>16</xdr:col>
      <xdr:colOff>257175</xdr:colOff>
      <xdr:row>25</xdr:row>
      <xdr:rowOff>9525</xdr:rowOff>
    </xdr:to>
    <xdr:graphicFrame macro="">
      <xdr:nvGraphicFramePr>
        <xdr:cNvPr id="2" name="Chart 1">
          <a:extLst>
            <a:ext uri="{FF2B5EF4-FFF2-40B4-BE49-F238E27FC236}">
              <a16:creationId xmlns:a16="http://schemas.microsoft.com/office/drawing/2014/main" id="{59941AA8-2485-4092-AE98-838E6DCF5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166687</xdr:colOff>
      <xdr:row>44</xdr:row>
      <xdr:rowOff>185737</xdr:rowOff>
    </xdr:from>
    <xdr:to>
      <xdr:col>13</xdr:col>
      <xdr:colOff>252412</xdr:colOff>
      <xdr:row>59</xdr:row>
      <xdr:rowOff>61912</xdr:rowOff>
    </xdr:to>
    <xdr:graphicFrame macro="">
      <xdr:nvGraphicFramePr>
        <xdr:cNvPr id="3" name="Chart 2">
          <a:extLst>
            <a:ext uri="{FF2B5EF4-FFF2-40B4-BE49-F238E27FC236}">
              <a16:creationId xmlns:a16="http://schemas.microsoft.com/office/drawing/2014/main" id="{D46491EB-ABCE-4297-AD48-070915C574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1581D-7FAD-4A21-8BC3-45D39DF629F5}">
  <dimension ref="A1:S170"/>
  <sheetViews>
    <sheetView tabSelected="1" topLeftCell="A147" workbookViewId="0">
      <selection activeCell="O176" sqref="O176"/>
    </sheetView>
  </sheetViews>
  <sheetFormatPr defaultRowHeight="15" x14ac:dyDescent="0.25"/>
  <cols>
    <col min="1" max="1" width="16.7109375" customWidth="1"/>
    <col min="2" max="2" width="14.28515625" bestFit="1" customWidth="1"/>
    <col min="3" max="3" width="16.5703125" customWidth="1"/>
    <col min="4" max="4" width="13" customWidth="1"/>
    <col min="5" max="5" width="12.28515625" customWidth="1"/>
    <col min="6" max="6" width="20.85546875" bestFit="1" customWidth="1"/>
    <col min="7" max="7" width="12.28515625" bestFit="1" customWidth="1"/>
    <col min="8" max="8" width="11.5703125" customWidth="1"/>
    <col min="9" max="9" width="12.28515625" bestFit="1" customWidth="1"/>
    <col min="12" max="12" width="10" bestFit="1" customWidth="1"/>
  </cols>
  <sheetData>
    <row r="1" spans="1:12" ht="41.25" customHeight="1" x14ac:dyDescent="0.25">
      <c r="A1" s="35" t="s">
        <v>33</v>
      </c>
      <c r="B1" s="35"/>
      <c r="C1" s="35"/>
      <c r="D1" s="35"/>
      <c r="E1" s="35"/>
      <c r="F1" s="35"/>
      <c r="G1" s="35"/>
      <c r="H1" s="35"/>
      <c r="I1" s="35"/>
      <c r="J1" s="35"/>
      <c r="K1" s="35"/>
      <c r="L1" s="35"/>
    </row>
    <row r="2" spans="1:12" ht="41.25" customHeight="1" x14ac:dyDescent="0.35">
      <c r="A2" s="36" t="s">
        <v>25</v>
      </c>
      <c r="B2" s="36"/>
      <c r="C2" s="36"/>
      <c r="D2" s="36"/>
      <c r="E2" s="36"/>
      <c r="F2" s="36"/>
      <c r="G2" s="36"/>
      <c r="H2" s="36"/>
      <c r="I2" s="36"/>
      <c r="J2" s="36"/>
      <c r="K2" s="36"/>
    </row>
    <row r="3" spans="1:12" ht="35.25" customHeight="1" x14ac:dyDescent="0.3">
      <c r="A3" s="37" t="s">
        <v>47</v>
      </c>
      <c r="B3" s="37"/>
      <c r="C3" s="37"/>
      <c r="D3" s="37"/>
      <c r="E3" s="37"/>
      <c r="F3" s="37"/>
      <c r="G3" s="37"/>
      <c r="H3" s="37"/>
      <c r="I3" s="37"/>
      <c r="J3" s="37"/>
      <c r="K3" s="37"/>
      <c r="L3" s="37"/>
    </row>
    <row r="4" spans="1:12" ht="18" customHeight="1" x14ac:dyDescent="0.35">
      <c r="A4" s="24"/>
      <c r="B4" s="5"/>
      <c r="C4" s="5"/>
    </row>
    <row r="5" spans="1:12" s="18" customFormat="1" ht="21" x14ac:dyDescent="0.35">
      <c r="A5" s="25" t="s">
        <v>28</v>
      </c>
    </row>
    <row r="6" spans="1:12" s="18" customFormat="1" ht="21" x14ac:dyDescent="0.35">
      <c r="A6" s="19"/>
    </row>
    <row r="7" spans="1:12" s="14" customFormat="1" x14ac:dyDescent="0.25">
      <c r="A7" s="14" t="s">
        <v>32</v>
      </c>
      <c r="B7" s="14" t="s">
        <v>41</v>
      </c>
      <c r="C7" s="14" t="s">
        <v>30</v>
      </c>
    </row>
    <row r="8" spans="1:12" x14ac:dyDescent="0.25">
      <c r="A8">
        <v>1</v>
      </c>
      <c r="B8">
        <v>450</v>
      </c>
      <c r="C8">
        <v>45</v>
      </c>
    </row>
    <row r="9" spans="1:12" x14ac:dyDescent="0.25">
      <c r="A9">
        <v>2</v>
      </c>
      <c r="B9">
        <v>300</v>
      </c>
      <c r="C9">
        <v>100</v>
      </c>
    </row>
    <row r="10" spans="1:12" x14ac:dyDescent="0.25">
      <c r="A10">
        <v>3</v>
      </c>
      <c r="B10">
        <v>440</v>
      </c>
      <c r="C10">
        <v>49</v>
      </c>
    </row>
    <row r="11" spans="1:12" x14ac:dyDescent="0.25">
      <c r="A11">
        <v>4</v>
      </c>
      <c r="B11">
        <v>350</v>
      </c>
      <c r="C11">
        <v>86</v>
      </c>
    </row>
    <row r="12" spans="1:12" x14ac:dyDescent="0.25">
      <c r="A12">
        <v>5</v>
      </c>
      <c r="B12">
        <v>290</v>
      </c>
      <c r="C12">
        <v>125</v>
      </c>
    </row>
    <row r="13" spans="1:12" x14ac:dyDescent="0.25">
      <c r="A13">
        <v>6</v>
      </c>
      <c r="B13">
        <v>450</v>
      </c>
      <c r="C13">
        <v>52</v>
      </c>
    </row>
    <row r="14" spans="1:12" x14ac:dyDescent="0.25">
      <c r="A14">
        <v>7</v>
      </c>
      <c r="B14">
        <v>340</v>
      </c>
      <c r="C14">
        <v>87</v>
      </c>
    </row>
    <row r="15" spans="1:12" x14ac:dyDescent="0.25">
      <c r="A15">
        <v>8</v>
      </c>
      <c r="B15">
        <v>370</v>
      </c>
      <c r="C15">
        <v>68</v>
      </c>
    </row>
    <row r="16" spans="1:12" x14ac:dyDescent="0.25">
      <c r="A16">
        <v>9</v>
      </c>
      <c r="B16">
        <v>500</v>
      </c>
      <c r="C16">
        <v>45</v>
      </c>
    </row>
    <row r="17" spans="1:8" x14ac:dyDescent="0.25">
      <c r="A17">
        <v>10</v>
      </c>
      <c r="B17">
        <v>490</v>
      </c>
      <c r="C17">
        <v>44</v>
      </c>
    </row>
    <row r="18" spans="1:8" x14ac:dyDescent="0.25">
      <c r="A18">
        <v>11</v>
      </c>
      <c r="B18">
        <v>430</v>
      </c>
      <c r="C18">
        <v>58</v>
      </c>
    </row>
    <row r="19" spans="1:8" x14ac:dyDescent="0.25">
      <c r="A19">
        <v>12</v>
      </c>
      <c r="B19">
        <v>390</v>
      </c>
      <c r="C19">
        <v>68</v>
      </c>
    </row>
    <row r="21" spans="1:8" x14ac:dyDescent="0.25">
      <c r="A21" t="s">
        <v>26</v>
      </c>
    </row>
    <row r="22" spans="1:8" x14ac:dyDescent="0.25">
      <c r="A22" s="16" t="s">
        <v>5</v>
      </c>
      <c r="B22" s="16" t="s">
        <v>17</v>
      </c>
      <c r="C22" s="16" t="s">
        <v>8</v>
      </c>
      <c r="D22" s="16" t="s">
        <v>11</v>
      </c>
      <c r="E22" s="16" t="s">
        <v>12</v>
      </c>
      <c r="F22" s="16" t="s">
        <v>13</v>
      </c>
    </row>
    <row r="23" spans="1:8" x14ac:dyDescent="0.25">
      <c r="A23" s="16" t="s">
        <v>6</v>
      </c>
      <c r="B23" s="16">
        <v>207.46</v>
      </c>
      <c r="C23" s="16" t="s">
        <v>9</v>
      </c>
      <c r="D23" s="16">
        <v>4827406.32</v>
      </c>
      <c r="E23" s="16" t="s">
        <v>9</v>
      </c>
      <c r="F23" s="16">
        <v>448.02</v>
      </c>
    </row>
    <row r="24" spans="1:8" x14ac:dyDescent="0.25">
      <c r="A24" s="16" t="s">
        <v>7</v>
      </c>
      <c r="B24" s="16">
        <v>-0.34639999999999999</v>
      </c>
      <c r="C24" s="16" t="s">
        <v>10</v>
      </c>
      <c r="D24" s="16">
        <v>-1.88</v>
      </c>
      <c r="E24" s="16" t="s">
        <v>10</v>
      </c>
      <c r="F24" s="16">
        <v>-5.0000000000000001E-3</v>
      </c>
    </row>
    <row r="26" spans="1:8" x14ac:dyDescent="0.25">
      <c r="A26" t="s">
        <v>27</v>
      </c>
      <c r="F26" t="s">
        <v>18</v>
      </c>
    </row>
    <row r="27" spans="1:8" x14ac:dyDescent="0.25">
      <c r="A27" s="11" t="s">
        <v>36</v>
      </c>
      <c r="B27" s="15" t="s">
        <v>14</v>
      </c>
      <c r="C27" s="15" t="s">
        <v>15</v>
      </c>
      <c r="D27" s="15" t="s">
        <v>16</v>
      </c>
      <c r="E27" s="11" t="s">
        <v>23</v>
      </c>
      <c r="F27" s="4" t="s">
        <v>14</v>
      </c>
      <c r="G27" s="4" t="s">
        <v>15</v>
      </c>
      <c r="H27" s="4" t="s">
        <v>16</v>
      </c>
    </row>
    <row r="28" spans="1:8" x14ac:dyDescent="0.25">
      <c r="A28" s="11">
        <v>450</v>
      </c>
      <c r="B28" s="6">
        <f>$B$24*A28+$B$23</f>
        <v>51.580000000000013</v>
      </c>
      <c r="C28" s="6">
        <f>$D$23*A28^$D$24</f>
        <v>49.622007355502234</v>
      </c>
      <c r="D28" s="6">
        <f>$F$23*EXP($F$24*A28)</f>
        <v>47.220960588206459</v>
      </c>
      <c r="E28" s="11">
        <v>45</v>
      </c>
      <c r="F28" s="9">
        <f>ABS(B28-E28)/E28</f>
        <v>0.1462222222222225</v>
      </c>
      <c r="G28" s="9">
        <f>ABS(C28-E28)/E28</f>
        <v>0.1027112745667163</v>
      </c>
      <c r="H28" s="9">
        <f>ABS(D28-E28)/E28</f>
        <v>4.935467973792132E-2</v>
      </c>
    </row>
    <row r="29" spans="1:8" x14ac:dyDescent="0.25">
      <c r="A29" s="11">
        <v>300</v>
      </c>
      <c r="B29" s="6">
        <f t="shared" ref="B29:B39" si="0">$B$24*A29+$B$23</f>
        <v>103.54</v>
      </c>
      <c r="C29" s="6">
        <f t="shared" ref="C29:C39" si="1">$D$23*A29^$D$24</f>
        <v>106.34715981305474</v>
      </c>
      <c r="D29" s="6">
        <f t="shared" ref="D29:D39" si="2">$F$23*EXP($F$24*A29)</f>
        <v>99.96677434969952</v>
      </c>
      <c r="E29" s="11">
        <v>100</v>
      </c>
      <c r="F29" s="9">
        <f t="shared" ref="F29:F39" si="3">ABS(B29-E29)/E29</f>
        <v>3.5400000000000063E-2</v>
      </c>
      <c r="G29" s="9">
        <f t="shared" ref="G29:G39" si="4">ABS(C29-E29)/E29</f>
        <v>6.3471598130547452E-2</v>
      </c>
      <c r="H29" s="9">
        <f t="shared" ref="H29:H39" si="5">ABS(D29-E29)/E29</f>
        <v>3.3225650300479972E-4</v>
      </c>
    </row>
    <row r="30" spans="1:8" x14ac:dyDescent="0.25">
      <c r="A30" s="11">
        <v>440</v>
      </c>
      <c r="B30" s="6">
        <f t="shared" si="0"/>
        <v>55.044000000000011</v>
      </c>
      <c r="C30" s="6">
        <f t="shared" si="1"/>
        <v>51.763403374295862</v>
      </c>
      <c r="D30" s="6">
        <f t="shared" si="2"/>
        <v>49.642031009492818</v>
      </c>
      <c r="E30" s="11">
        <v>49</v>
      </c>
      <c r="F30" s="9">
        <f t="shared" si="3"/>
        <v>0.12334693877551044</v>
      </c>
      <c r="G30" s="9">
        <f t="shared" si="4"/>
        <v>5.63959872305278E-2</v>
      </c>
      <c r="H30" s="9">
        <f t="shared" si="5"/>
        <v>1.3102673663118741E-2</v>
      </c>
    </row>
    <row r="31" spans="1:8" x14ac:dyDescent="0.25">
      <c r="A31" s="11">
        <v>350</v>
      </c>
      <c r="B31" s="6">
        <f t="shared" si="0"/>
        <v>86.220000000000013</v>
      </c>
      <c r="C31" s="6">
        <f t="shared" si="1"/>
        <v>79.591361029327103</v>
      </c>
      <c r="D31" s="6">
        <f t="shared" si="2"/>
        <v>77.854202144668434</v>
      </c>
      <c r="E31" s="11">
        <v>86</v>
      </c>
      <c r="F31" s="9">
        <f t="shared" si="3"/>
        <v>2.5581395348838729E-3</v>
      </c>
      <c r="G31" s="9">
        <f t="shared" si="4"/>
        <v>7.4519057798522054E-2</v>
      </c>
      <c r="H31" s="9">
        <f t="shared" si="5"/>
        <v>9.4718579713157738E-2</v>
      </c>
    </row>
    <row r="32" spans="1:8" x14ac:dyDescent="0.25">
      <c r="A32" s="11">
        <v>290</v>
      </c>
      <c r="B32" s="6">
        <f t="shared" si="0"/>
        <v>107.00400000000002</v>
      </c>
      <c r="C32" s="6">
        <f t="shared" si="1"/>
        <v>113.34584868330299</v>
      </c>
      <c r="D32" s="6">
        <f t="shared" si="2"/>
        <v>105.09218047178322</v>
      </c>
      <c r="E32" s="11">
        <v>125</v>
      </c>
      <c r="F32" s="9">
        <f t="shared" si="3"/>
        <v>0.14396799999999985</v>
      </c>
      <c r="G32" s="9">
        <f t="shared" si="4"/>
        <v>9.3233210533576083E-2</v>
      </c>
      <c r="H32" s="9">
        <f t="shared" si="5"/>
        <v>0.15926255622573421</v>
      </c>
    </row>
    <row r="33" spans="1:9" x14ac:dyDescent="0.25">
      <c r="A33" s="11">
        <v>450</v>
      </c>
      <c r="B33" s="6">
        <f t="shared" si="0"/>
        <v>51.580000000000013</v>
      </c>
      <c r="C33" s="6">
        <f t="shared" si="1"/>
        <v>49.622007355502234</v>
      </c>
      <c r="D33" s="6">
        <f t="shared" si="2"/>
        <v>47.220960588206459</v>
      </c>
      <c r="E33" s="11">
        <v>52</v>
      </c>
      <c r="F33" s="9">
        <f t="shared" si="3"/>
        <v>8.0769230769228359E-3</v>
      </c>
      <c r="G33" s="9">
        <f t="shared" si="4"/>
        <v>4.5730627778803198E-2</v>
      </c>
      <c r="H33" s="9">
        <f t="shared" si="5"/>
        <v>9.19046040729527E-2</v>
      </c>
    </row>
    <row r="34" spans="1:9" x14ac:dyDescent="0.25">
      <c r="A34" s="11">
        <v>340</v>
      </c>
      <c r="B34" s="6">
        <f t="shared" si="0"/>
        <v>89.684000000000012</v>
      </c>
      <c r="C34" s="6">
        <f t="shared" si="1"/>
        <v>84.049181915520563</v>
      </c>
      <c r="D34" s="6">
        <f t="shared" si="2"/>
        <v>81.845872446106185</v>
      </c>
      <c r="E34" s="11">
        <v>87</v>
      </c>
      <c r="F34" s="9">
        <f t="shared" si="3"/>
        <v>3.0850574712643814E-2</v>
      </c>
      <c r="G34" s="9">
        <f t="shared" si="4"/>
        <v>3.391744924689008E-2</v>
      </c>
      <c r="H34" s="9">
        <f t="shared" si="5"/>
        <v>5.9242845447055346E-2</v>
      </c>
    </row>
    <row r="35" spans="1:9" x14ac:dyDescent="0.25">
      <c r="A35" s="11">
        <v>370</v>
      </c>
      <c r="B35" s="6">
        <f t="shared" si="0"/>
        <v>79.292000000000002</v>
      </c>
      <c r="C35" s="6">
        <f t="shared" si="1"/>
        <v>71.695948304578621</v>
      </c>
      <c r="D35" s="6">
        <f t="shared" si="2"/>
        <v>70.445395251831442</v>
      </c>
      <c r="E35" s="11">
        <v>68</v>
      </c>
      <c r="F35" s="9">
        <f t="shared" si="3"/>
        <v>0.16605882352941179</v>
      </c>
      <c r="G35" s="9">
        <f t="shared" si="4"/>
        <v>5.4352180949685608E-2</v>
      </c>
      <c r="H35" s="9">
        <f t="shared" si="5"/>
        <v>3.5961694879874155E-2</v>
      </c>
    </row>
    <row r="36" spans="1:9" x14ac:dyDescent="0.25">
      <c r="A36" s="11">
        <v>500</v>
      </c>
      <c r="B36" s="6">
        <f t="shared" si="0"/>
        <v>34.260000000000019</v>
      </c>
      <c r="C36" s="6">
        <f t="shared" si="1"/>
        <v>40.705233140487572</v>
      </c>
      <c r="D36" s="6">
        <f t="shared" si="2"/>
        <v>36.775721083479141</v>
      </c>
      <c r="E36" s="11">
        <v>45</v>
      </c>
      <c r="F36" s="9">
        <f t="shared" si="3"/>
        <v>0.23866666666666625</v>
      </c>
      <c r="G36" s="9">
        <f t="shared" si="4"/>
        <v>9.5439263544720626E-2</v>
      </c>
      <c r="H36" s="9">
        <f t="shared" si="5"/>
        <v>0.18276175370046355</v>
      </c>
    </row>
    <row r="37" spans="1:9" x14ac:dyDescent="0.25">
      <c r="A37" s="11">
        <v>490</v>
      </c>
      <c r="B37" s="6">
        <f t="shared" si="0"/>
        <v>37.724000000000018</v>
      </c>
      <c r="C37" s="6">
        <f t="shared" si="1"/>
        <v>42.280997453126702</v>
      </c>
      <c r="D37" s="6">
        <f t="shared" si="2"/>
        <v>38.661252623447965</v>
      </c>
      <c r="E37" s="11">
        <v>44</v>
      </c>
      <c r="F37" s="9">
        <f t="shared" si="3"/>
        <v>0.14263636363636323</v>
      </c>
      <c r="G37" s="9">
        <f t="shared" si="4"/>
        <v>3.9068239701665869E-2</v>
      </c>
      <c r="H37" s="9">
        <f t="shared" si="5"/>
        <v>0.12133516764890989</v>
      </c>
    </row>
    <row r="38" spans="1:9" x14ac:dyDescent="0.25">
      <c r="A38" s="11">
        <v>430</v>
      </c>
      <c r="B38" s="6">
        <f t="shared" si="0"/>
        <v>58.50800000000001</v>
      </c>
      <c r="C38" s="6">
        <f t="shared" si="1"/>
        <v>54.049683872701543</v>
      </c>
      <c r="D38" s="6">
        <f t="shared" si="2"/>
        <v>52.187232365682107</v>
      </c>
      <c r="E38" s="11">
        <v>58</v>
      </c>
      <c r="F38" s="9">
        <f t="shared" si="3"/>
        <v>8.7586206896553415E-3</v>
      </c>
      <c r="G38" s="9">
        <f t="shared" si="4"/>
        <v>6.8108898746525121E-2</v>
      </c>
      <c r="H38" s="9">
        <f t="shared" si="5"/>
        <v>0.10022013162617058</v>
      </c>
    </row>
    <row r="39" spans="1:9" x14ac:dyDescent="0.25">
      <c r="A39" s="11">
        <v>390</v>
      </c>
      <c r="B39" s="6">
        <f t="shared" si="0"/>
        <v>72.364000000000004</v>
      </c>
      <c r="C39" s="6">
        <f t="shared" si="1"/>
        <v>64.940016324612344</v>
      </c>
      <c r="D39" s="6">
        <f t="shared" si="2"/>
        <v>63.741629552189814</v>
      </c>
      <c r="E39" s="11">
        <v>68</v>
      </c>
      <c r="F39" s="9">
        <f t="shared" si="3"/>
        <v>6.4176470588235363E-2</v>
      </c>
      <c r="G39" s="9">
        <f t="shared" si="4"/>
        <v>4.499975993217141E-2</v>
      </c>
      <c r="H39" s="9">
        <f t="shared" si="5"/>
        <v>6.2623094820738037E-2</v>
      </c>
    </row>
    <row r="40" spans="1:9" ht="18.75" x14ac:dyDescent="0.3">
      <c r="E40" s="8" t="s">
        <v>19</v>
      </c>
      <c r="F40" s="7">
        <f>AVERAGE(F28:F39)</f>
        <v>9.2559978619376274E-2</v>
      </c>
      <c r="G40" s="10">
        <f>AVERAGE(G28:G39)</f>
        <v>6.4328962346695981E-2</v>
      </c>
      <c r="H40" s="7">
        <f>AVERAGE(H28:H39)</f>
        <v>8.090166983659175E-2</v>
      </c>
      <c r="I40" s="21" t="s">
        <v>20</v>
      </c>
    </row>
    <row r="41" spans="1:9" ht="18.75" x14ac:dyDescent="0.3">
      <c r="A41" s="29" t="s">
        <v>29</v>
      </c>
      <c r="E41" s="8"/>
      <c r="F41" s="7"/>
      <c r="G41" s="22"/>
      <c r="H41" s="7"/>
      <c r="I41" s="21"/>
    </row>
    <row r="42" spans="1:9" ht="18.75" x14ac:dyDescent="0.3">
      <c r="A42" s="23"/>
      <c r="E42" s="8"/>
      <c r="F42" s="7"/>
      <c r="G42" s="22"/>
      <c r="H42" s="7"/>
      <c r="I42" s="21"/>
    </row>
    <row r="43" spans="1:9" ht="15.75" x14ac:dyDescent="0.25">
      <c r="A43" s="25" t="s">
        <v>34</v>
      </c>
    </row>
    <row r="44" spans="1:9" ht="15.75" x14ac:dyDescent="0.25">
      <c r="A44" s="19" t="s">
        <v>43</v>
      </c>
    </row>
    <row r="45" spans="1:9" ht="15.75" x14ac:dyDescent="0.25">
      <c r="A45" s="19"/>
    </row>
    <row r="46" spans="1:9" x14ac:dyDescent="0.25">
      <c r="A46" t="s">
        <v>21</v>
      </c>
      <c r="B46" s="28">
        <v>250</v>
      </c>
      <c r="C46" t="s">
        <v>40</v>
      </c>
      <c r="E46" t="s">
        <v>36</v>
      </c>
      <c r="F46" t="s">
        <v>24</v>
      </c>
    </row>
    <row r="47" spans="1:9" x14ac:dyDescent="0.25">
      <c r="A47" t="s">
        <v>4</v>
      </c>
      <c r="B47" s="13">
        <v>530</v>
      </c>
      <c r="C47" t="s">
        <v>22</v>
      </c>
      <c r="F47" s="12">
        <f>B53</f>
        <v>1021487.9578300315</v>
      </c>
    </row>
    <row r="48" spans="1:9" x14ac:dyDescent="0.25">
      <c r="A48" t="s">
        <v>37</v>
      </c>
      <c r="B48" s="31">
        <f>D23*B47^D24</f>
        <v>36.481712779643985</v>
      </c>
      <c r="C48" t="s">
        <v>39</v>
      </c>
      <c r="E48" s="1">
        <v>260</v>
      </c>
      <c r="F48" s="1">
        <f t="dataTable" ref="F48:F82" dt2D="0" dtr="0" r1="B47" ca="1"/>
        <v>139175.87502775947</v>
      </c>
    </row>
    <row r="49" spans="1:6" x14ac:dyDescent="0.25">
      <c r="A49" s="20" t="s">
        <v>38</v>
      </c>
      <c r="B49" s="32">
        <f>B48*100</f>
        <v>3648.1712779643985</v>
      </c>
      <c r="C49" t="s">
        <v>35</v>
      </c>
      <c r="E49" s="1">
        <v>270</v>
      </c>
      <c r="F49" s="1">
        <v>259286.54078785935</v>
      </c>
    </row>
    <row r="50" spans="1:6" x14ac:dyDescent="0.25">
      <c r="C50" t="s">
        <v>42</v>
      </c>
      <c r="E50" s="1">
        <v>280</v>
      </c>
      <c r="F50" s="1">
        <v>363226.905250757</v>
      </c>
    </row>
    <row r="51" spans="1:6" x14ac:dyDescent="0.25">
      <c r="A51" t="s">
        <v>0</v>
      </c>
      <c r="B51" s="2">
        <f>B49*B46</f>
        <v>912042.81949109968</v>
      </c>
      <c r="C51" t="str">
        <f ca="1">_xlfn.FORMULATEXT(B51)</f>
        <v>=B49*B46</v>
      </c>
      <c r="E51" s="1">
        <v>290</v>
      </c>
      <c r="F51" s="1">
        <v>453383.39473321196</v>
      </c>
    </row>
    <row r="52" spans="1:6" x14ac:dyDescent="0.25">
      <c r="A52" t="s">
        <v>1</v>
      </c>
      <c r="B52" s="2">
        <f>B49*B47</f>
        <v>1933530.7773211312</v>
      </c>
      <c r="C52" t="str">
        <f ca="1">_xlfn.FORMULATEXT(B52)</f>
        <v>=B49*B47</v>
      </c>
      <c r="E52" s="1">
        <v>300</v>
      </c>
      <c r="F52" s="1">
        <v>531735.79906527372</v>
      </c>
    </row>
    <row r="53" spans="1:6" x14ac:dyDescent="0.25">
      <c r="A53" t="s">
        <v>2</v>
      </c>
      <c r="B53" s="2">
        <f>B52-B51</f>
        <v>1021487.9578300315</v>
      </c>
      <c r="C53" t="str">
        <f ca="1">_xlfn.FORMULATEXT(B53)</f>
        <v>=B52-B51</v>
      </c>
      <c r="E53" s="1">
        <v>310</v>
      </c>
      <c r="F53" s="1">
        <v>599936.27279943321</v>
      </c>
    </row>
    <row r="54" spans="1:6" x14ac:dyDescent="0.25">
      <c r="E54" s="1">
        <v>320</v>
      </c>
      <c r="F54" s="1">
        <v>659371.14128662832</v>
      </c>
    </row>
    <row r="55" spans="1:6" x14ac:dyDescent="0.25">
      <c r="E55" s="1">
        <v>330</v>
      </c>
      <c r="F55" s="1">
        <v>711209.64016903192</v>
      </c>
    </row>
    <row r="56" spans="1:6" x14ac:dyDescent="0.25">
      <c r="E56" s="1">
        <v>340</v>
      </c>
      <c r="F56" s="1">
        <v>756442.63723968528</v>
      </c>
    </row>
    <row r="57" spans="1:6" x14ac:dyDescent="0.25">
      <c r="E57" s="1">
        <v>350</v>
      </c>
      <c r="F57" s="1">
        <v>795913.61029327102</v>
      </c>
    </row>
    <row r="58" spans="1:6" x14ac:dyDescent="0.25">
      <c r="E58" s="1">
        <v>360</v>
      </c>
      <c r="F58" s="1">
        <v>830343.59190360014</v>
      </c>
    </row>
    <row r="59" spans="1:6" x14ac:dyDescent="0.25">
      <c r="E59" s="1">
        <v>370</v>
      </c>
      <c r="F59" s="1">
        <v>860351.37965494348</v>
      </c>
    </row>
    <row r="60" spans="1:6" x14ac:dyDescent="0.25">
      <c r="E60" s="1">
        <v>380</v>
      </c>
      <c r="F60" s="1">
        <v>886470.00528350379</v>
      </c>
    </row>
    <row r="61" spans="1:6" x14ac:dyDescent="0.25">
      <c r="E61" s="1">
        <v>390</v>
      </c>
      <c r="F61" s="1">
        <v>909160.22854457307</v>
      </c>
    </row>
    <row r="62" spans="1:6" x14ac:dyDescent="0.25">
      <c r="E62" s="1">
        <v>400</v>
      </c>
      <c r="F62" s="1">
        <v>928821.65035988763</v>
      </c>
    </row>
    <row r="63" spans="1:6" x14ac:dyDescent="0.25">
      <c r="E63" s="1">
        <v>410</v>
      </c>
      <c r="F63" s="1">
        <v>945801.90995445382</v>
      </c>
    </row>
    <row r="64" spans="1:6" x14ac:dyDescent="0.25">
      <c r="E64" s="1">
        <v>420</v>
      </c>
      <c r="F64" s="1">
        <v>960404.33152393973</v>
      </c>
    </row>
    <row r="65" spans="5:8" x14ac:dyDescent="0.25">
      <c r="E65" s="1">
        <v>430</v>
      </c>
      <c r="F65" s="1">
        <v>972894.30970862787</v>
      </c>
    </row>
    <row r="66" spans="5:8" x14ac:dyDescent="0.25">
      <c r="E66" s="1">
        <v>440</v>
      </c>
      <c r="F66" s="1">
        <v>983504.66411162145</v>
      </c>
      <c r="H66" s="2">
        <f>MAX(F48:F105)</f>
        <v>1021487.9578300315</v>
      </c>
    </row>
    <row r="67" spans="5:8" x14ac:dyDescent="0.25">
      <c r="E67" s="1">
        <v>450</v>
      </c>
      <c r="F67" s="1">
        <v>992440.14711004472</v>
      </c>
    </row>
    <row r="68" spans="5:8" x14ac:dyDescent="0.25">
      <c r="E68" s="1">
        <v>460</v>
      </c>
      <c r="F68" s="1">
        <v>999881.25317107816</v>
      </c>
    </row>
    <row r="69" spans="5:8" x14ac:dyDescent="0.25">
      <c r="E69" s="1">
        <v>470</v>
      </c>
      <c r="F69" s="1">
        <v>1005987.4494859097</v>
      </c>
    </row>
    <row r="70" spans="5:8" x14ac:dyDescent="0.25">
      <c r="E70" s="1">
        <v>480</v>
      </c>
      <c r="F70" s="1">
        <v>1010899.925234477</v>
      </c>
    </row>
    <row r="71" spans="5:8" x14ac:dyDescent="0.25">
      <c r="E71" s="1">
        <v>490</v>
      </c>
      <c r="F71" s="1">
        <v>1014743.9388750407</v>
      </c>
    </row>
    <row r="72" spans="5:8" x14ac:dyDescent="0.25">
      <c r="E72" s="1">
        <v>500</v>
      </c>
      <c r="F72" s="1">
        <v>1017630.8285121893</v>
      </c>
    </row>
    <row r="73" spans="5:8" x14ac:dyDescent="0.25">
      <c r="E73" s="1">
        <v>510</v>
      </c>
      <c r="F73" s="1">
        <v>1019659.7388661277</v>
      </c>
    </row>
    <row r="74" spans="5:8" x14ac:dyDescent="0.25">
      <c r="E74" s="1">
        <v>520</v>
      </c>
      <c r="F74" s="1">
        <v>1020919.1090528421</v>
      </c>
    </row>
    <row r="75" spans="5:8" x14ac:dyDescent="0.25">
      <c r="E75" s="1">
        <v>530</v>
      </c>
      <c r="F75" s="13">
        <v>1021487.9578300315</v>
      </c>
    </row>
    <row r="76" spans="5:8" x14ac:dyDescent="0.25">
      <c r="E76" s="1">
        <v>540</v>
      </c>
      <c r="F76" s="1">
        <v>1021436.9968100728</v>
      </c>
    </row>
    <row r="77" spans="5:8" x14ac:dyDescent="0.25">
      <c r="E77" s="1">
        <v>550</v>
      </c>
      <c r="F77" s="1">
        <v>1020829.5971091248</v>
      </c>
    </row>
    <row r="78" spans="5:8" x14ac:dyDescent="0.25">
      <c r="E78" s="1">
        <v>560</v>
      </c>
      <c r="F78" s="1">
        <v>1019722.6307705705</v>
      </c>
    </row>
    <row r="79" spans="5:8" x14ac:dyDescent="0.25">
      <c r="E79" s="1">
        <v>570</v>
      </c>
      <c r="F79" s="1">
        <v>1018167.2048975942</v>
      </c>
    </row>
    <row r="80" spans="5:8" x14ac:dyDescent="0.25">
      <c r="E80" s="1">
        <v>580</v>
      </c>
      <c r="F80" s="1">
        <v>1016209.303615676</v>
      </c>
    </row>
    <row r="81" spans="5:6" x14ac:dyDescent="0.25">
      <c r="E81" s="1">
        <v>590</v>
      </c>
      <c r="F81" s="1">
        <v>1013890.3506513374</v>
      </c>
    </row>
    <row r="82" spans="5:6" x14ac:dyDescent="0.25">
      <c r="E82" s="1">
        <v>600</v>
      </c>
      <c r="F82" s="1">
        <v>1011247.7033704214</v>
      </c>
    </row>
    <row r="83" spans="5:6" x14ac:dyDescent="0.25">
      <c r="E83" s="1">
        <v>610</v>
      </c>
      <c r="F83" s="1">
        <v>1011247.6363366472</v>
      </c>
    </row>
    <row r="84" spans="5:6" x14ac:dyDescent="0.25">
      <c r="E84" s="1">
        <v>620</v>
      </c>
      <c r="F84" s="1">
        <v>1011247.6363366472</v>
      </c>
    </row>
    <row r="85" spans="5:6" x14ac:dyDescent="0.25">
      <c r="E85" s="1">
        <v>630</v>
      </c>
      <c r="F85" s="1">
        <v>1011247.6363366472</v>
      </c>
    </row>
    <row r="86" spans="5:6" x14ac:dyDescent="0.25">
      <c r="E86" s="1">
        <v>640</v>
      </c>
      <c r="F86" s="1">
        <v>1011247.6363366472</v>
      </c>
    </row>
    <row r="87" spans="5:6" x14ac:dyDescent="0.25">
      <c r="E87" s="1">
        <v>650</v>
      </c>
      <c r="F87" s="1">
        <v>1011247.6363366472</v>
      </c>
    </row>
    <row r="88" spans="5:6" x14ac:dyDescent="0.25">
      <c r="E88" s="1">
        <v>660</v>
      </c>
      <c r="F88" s="1">
        <v>1011247.6363366472</v>
      </c>
    </row>
    <row r="89" spans="5:6" x14ac:dyDescent="0.25">
      <c r="E89" s="1">
        <v>670</v>
      </c>
      <c r="F89" s="1">
        <v>1011247.6363366472</v>
      </c>
    </row>
    <row r="90" spans="5:6" x14ac:dyDescent="0.25">
      <c r="E90" s="1">
        <v>680</v>
      </c>
      <c r="F90" s="1">
        <v>1011247.6363366472</v>
      </c>
    </row>
    <row r="91" spans="5:6" x14ac:dyDescent="0.25">
      <c r="E91" s="1">
        <v>690</v>
      </c>
      <c r="F91" s="1">
        <v>1011247.6363366472</v>
      </c>
    </row>
    <row r="92" spans="5:6" x14ac:dyDescent="0.25">
      <c r="E92" s="1">
        <v>700</v>
      </c>
      <c r="F92" s="1">
        <v>1011247.6363366472</v>
      </c>
    </row>
    <row r="93" spans="5:6" x14ac:dyDescent="0.25">
      <c r="E93" s="1">
        <v>710</v>
      </c>
      <c r="F93" s="1">
        <v>1011247.6363366472</v>
      </c>
    </row>
    <row r="94" spans="5:6" x14ac:dyDescent="0.25">
      <c r="E94" s="1">
        <v>720</v>
      </c>
      <c r="F94" s="1">
        <v>1011247.6363366472</v>
      </c>
    </row>
    <row r="95" spans="5:6" x14ac:dyDescent="0.25">
      <c r="E95" s="1">
        <v>730</v>
      </c>
      <c r="F95" s="1">
        <v>1011247.6363366472</v>
      </c>
    </row>
    <row r="96" spans="5:6" x14ac:dyDescent="0.25">
      <c r="E96" s="1">
        <v>740</v>
      </c>
      <c r="F96" s="1">
        <v>1011247.6363366472</v>
      </c>
    </row>
    <row r="97" spans="1:19" x14ac:dyDescent="0.25">
      <c r="E97" s="1">
        <v>750</v>
      </c>
      <c r="F97" s="1">
        <v>1011247.6363366472</v>
      </c>
    </row>
    <row r="98" spans="1:19" x14ac:dyDescent="0.25">
      <c r="E98" s="1">
        <v>760</v>
      </c>
      <c r="F98" s="1">
        <v>1011247.6363366472</v>
      </c>
    </row>
    <row r="99" spans="1:19" x14ac:dyDescent="0.25">
      <c r="E99" s="1">
        <v>770</v>
      </c>
      <c r="F99" s="1">
        <v>1011247.6363366472</v>
      </c>
    </row>
    <row r="100" spans="1:19" x14ac:dyDescent="0.25">
      <c r="E100" s="1">
        <v>780</v>
      </c>
      <c r="F100" s="1">
        <v>1011247.6363366472</v>
      </c>
    </row>
    <row r="101" spans="1:19" x14ac:dyDescent="0.25">
      <c r="E101" s="1">
        <v>790</v>
      </c>
      <c r="F101" s="1">
        <v>1011247.6363366472</v>
      </c>
    </row>
    <row r="102" spans="1:19" x14ac:dyDescent="0.25">
      <c r="E102" s="1">
        <v>800</v>
      </c>
      <c r="F102" s="1">
        <v>1011247.6363366472</v>
      </c>
    </row>
    <row r="103" spans="1:19" x14ac:dyDescent="0.25">
      <c r="E103" s="1">
        <v>810</v>
      </c>
      <c r="F103" s="1">
        <v>1011247.6363366472</v>
      </c>
    </row>
    <row r="104" spans="1:19" x14ac:dyDescent="0.25">
      <c r="E104" s="1">
        <v>820</v>
      </c>
      <c r="F104" s="1">
        <v>1011247.6363366472</v>
      </c>
    </row>
    <row r="105" spans="1:19" x14ac:dyDescent="0.25">
      <c r="E105" s="1">
        <v>830</v>
      </c>
      <c r="F105" s="1">
        <v>1011247.6363366472</v>
      </c>
    </row>
    <row r="106" spans="1:19" ht="15.75" x14ac:dyDescent="0.25">
      <c r="A106" s="19" t="s">
        <v>44</v>
      </c>
    </row>
    <row r="107" spans="1:19" x14ac:dyDescent="0.25">
      <c r="E107" s="38" t="s">
        <v>3</v>
      </c>
      <c r="F107" s="38"/>
      <c r="G107" s="38"/>
      <c r="H107" s="38"/>
      <c r="I107" s="38"/>
    </row>
    <row r="108" spans="1:19" x14ac:dyDescent="0.25">
      <c r="D108" s="12">
        <f>B53</f>
        <v>1021487.9578300315</v>
      </c>
      <c r="E108" s="1">
        <v>250</v>
      </c>
      <c r="F108" s="1">
        <v>300</v>
      </c>
      <c r="G108" s="1">
        <v>350</v>
      </c>
      <c r="H108" s="1">
        <v>400</v>
      </c>
      <c r="I108" s="1">
        <v>450</v>
      </c>
      <c r="M108" s="39"/>
      <c r="N108" s="39"/>
      <c r="O108" s="39"/>
      <c r="P108" s="39"/>
      <c r="Q108" s="39"/>
      <c r="R108" s="39"/>
      <c r="S108" s="39"/>
    </row>
    <row r="109" spans="1:19" x14ac:dyDescent="0.25">
      <c r="C109" s="33" t="s">
        <v>31</v>
      </c>
      <c r="D109">
        <v>260</v>
      </c>
      <c r="E109" s="3">
        <f t="dataTable" ref="E109:I166" dt2D="1" dtr="1" r1="B46" r2="B47"/>
        <v>139175.87502775947</v>
      </c>
      <c r="F109" s="3">
        <v>-556703.5001110374</v>
      </c>
      <c r="G109" s="3">
        <v>-1252582.8752498347</v>
      </c>
      <c r="H109" s="3">
        <v>-1948462.2503886316</v>
      </c>
      <c r="I109" s="3">
        <v>-2644341.6255274285</v>
      </c>
      <c r="L109" s="12"/>
      <c r="M109" s="26"/>
      <c r="N109" s="26"/>
      <c r="O109" s="26"/>
      <c r="P109" s="26"/>
      <c r="Q109" s="26"/>
      <c r="R109" s="26"/>
      <c r="S109" s="26"/>
    </row>
    <row r="110" spans="1:19" x14ac:dyDescent="0.25">
      <c r="C110" s="33"/>
      <c r="D110">
        <v>270</v>
      </c>
      <c r="E110" s="3">
        <v>259286.54078785935</v>
      </c>
      <c r="F110" s="3">
        <v>-388929.8111817888</v>
      </c>
      <c r="G110" s="3">
        <v>-1037146.1631514365</v>
      </c>
      <c r="H110" s="3">
        <v>-1685362.5151210846</v>
      </c>
      <c r="I110" s="3">
        <v>-2333578.8670907328</v>
      </c>
      <c r="K110" s="34"/>
      <c r="L110" s="17"/>
      <c r="M110" s="27"/>
      <c r="N110" s="27"/>
      <c r="O110" s="27"/>
      <c r="P110" s="27"/>
      <c r="Q110" s="27"/>
      <c r="R110" s="27"/>
      <c r="S110" s="27"/>
    </row>
    <row r="111" spans="1:19" x14ac:dyDescent="0.25">
      <c r="C111" s="33"/>
      <c r="D111">
        <v>280</v>
      </c>
      <c r="E111" s="3">
        <v>363226.905250757</v>
      </c>
      <c r="F111" s="3">
        <v>-242151.27016717102</v>
      </c>
      <c r="G111" s="3">
        <v>-847529.44558509951</v>
      </c>
      <c r="H111" s="3">
        <v>-1452907.6210030275</v>
      </c>
      <c r="I111" s="3">
        <v>-2058285.7964209556</v>
      </c>
      <c r="K111" s="34"/>
      <c r="L111" s="17"/>
      <c r="M111" s="27"/>
      <c r="N111" s="27"/>
      <c r="O111" s="27"/>
      <c r="P111" s="27"/>
      <c r="Q111" s="27"/>
      <c r="R111" s="27"/>
      <c r="S111" s="27"/>
    </row>
    <row r="112" spans="1:19" x14ac:dyDescent="0.25">
      <c r="C112" s="33"/>
      <c r="D112">
        <v>290</v>
      </c>
      <c r="E112" s="3">
        <v>453383.39473321196</v>
      </c>
      <c r="F112" s="3">
        <v>-113345.84868330276</v>
      </c>
      <c r="G112" s="3">
        <v>-680075.09209981794</v>
      </c>
      <c r="H112" s="3">
        <v>-1246804.3355163326</v>
      </c>
      <c r="I112" s="3">
        <v>-1813533.5789328478</v>
      </c>
      <c r="K112" s="34"/>
      <c r="L112" s="17"/>
      <c r="M112" s="27"/>
      <c r="N112" s="27"/>
      <c r="O112" s="27"/>
      <c r="P112" s="27"/>
      <c r="Q112" s="27"/>
      <c r="R112" s="27"/>
      <c r="S112" s="27"/>
    </row>
    <row r="113" spans="3:19" x14ac:dyDescent="0.25">
      <c r="C113" s="33"/>
      <c r="D113">
        <v>300</v>
      </c>
      <c r="E113" s="3">
        <v>531735.79906527372</v>
      </c>
      <c r="F113" s="3">
        <v>0</v>
      </c>
      <c r="G113" s="3">
        <v>-531735.79906527372</v>
      </c>
      <c r="H113" s="3">
        <v>-1063471.5981305474</v>
      </c>
      <c r="I113" s="3">
        <v>-1595207.3971958216</v>
      </c>
      <c r="K113" s="34"/>
      <c r="L113" s="17"/>
      <c r="M113" s="27"/>
      <c r="N113" s="27"/>
      <c r="O113" s="27"/>
      <c r="P113" s="27"/>
      <c r="Q113" s="27"/>
      <c r="R113" s="27"/>
      <c r="S113" s="27"/>
    </row>
    <row r="114" spans="3:19" x14ac:dyDescent="0.25">
      <c r="C114" s="33"/>
      <c r="D114">
        <v>310</v>
      </c>
      <c r="E114" s="3">
        <v>599936.27279943321</v>
      </c>
      <c r="F114" s="3">
        <v>99989.378799905535</v>
      </c>
      <c r="G114" s="3">
        <v>-399957.51519962214</v>
      </c>
      <c r="H114" s="3">
        <v>-899904.40919914981</v>
      </c>
      <c r="I114" s="3">
        <v>-1399851.303198678</v>
      </c>
      <c r="K114" s="34"/>
      <c r="L114" s="17"/>
      <c r="M114" s="27"/>
      <c r="N114" s="27"/>
      <c r="O114" s="27"/>
      <c r="P114" s="27"/>
      <c r="Q114" s="27"/>
      <c r="R114" s="27"/>
      <c r="S114" s="27"/>
    </row>
    <row r="115" spans="3:19" x14ac:dyDescent="0.25">
      <c r="C115" s="33"/>
      <c r="D115">
        <v>320</v>
      </c>
      <c r="E115" s="3">
        <v>659371.14128662832</v>
      </c>
      <c r="F115" s="3">
        <v>188391.75465332251</v>
      </c>
      <c r="G115" s="3">
        <v>-282587.63197998377</v>
      </c>
      <c r="H115" s="3">
        <v>-753567.01861328958</v>
      </c>
      <c r="I115" s="3">
        <v>-1224546.4052465954</v>
      </c>
      <c r="K115" s="34"/>
      <c r="L115" s="17"/>
      <c r="M115" s="27"/>
      <c r="N115" s="27"/>
      <c r="O115" s="27"/>
      <c r="P115" s="27"/>
      <c r="Q115" s="27"/>
      <c r="R115" s="27"/>
      <c r="S115" s="27"/>
    </row>
    <row r="116" spans="3:19" x14ac:dyDescent="0.25">
      <c r="C116" s="33"/>
      <c r="D116">
        <v>330</v>
      </c>
      <c r="E116" s="3">
        <v>711209.64016903192</v>
      </c>
      <c r="F116" s="3">
        <v>266703.61506338697</v>
      </c>
      <c r="G116" s="3">
        <v>-177802.41004225798</v>
      </c>
      <c r="H116" s="3">
        <v>-622308.43514790339</v>
      </c>
      <c r="I116" s="3">
        <v>-1066814.4602535483</v>
      </c>
      <c r="K116" s="34"/>
      <c r="L116" s="17"/>
      <c r="M116" s="27"/>
      <c r="N116" s="27"/>
      <c r="O116" s="27"/>
      <c r="P116" s="27"/>
      <c r="Q116" s="27"/>
      <c r="R116" s="27"/>
      <c r="S116" s="27"/>
    </row>
    <row r="117" spans="3:19" x14ac:dyDescent="0.25">
      <c r="C117" s="33"/>
      <c r="D117">
        <v>340</v>
      </c>
      <c r="E117" s="3">
        <v>756442.63723968528</v>
      </c>
      <c r="F117" s="3">
        <v>336196.7276620823</v>
      </c>
      <c r="G117" s="3">
        <v>-84049.18191552069</v>
      </c>
      <c r="H117" s="3">
        <v>-504295.09149312321</v>
      </c>
      <c r="I117" s="3">
        <v>-924541.0010707262</v>
      </c>
      <c r="K117" s="34"/>
      <c r="L117" s="17"/>
      <c r="M117" s="27"/>
      <c r="N117" s="27"/>
      <c r="O117" s="27"/>
      <c r="P117" s="27"/>
      <c r="Q117" s="27"/>
      <c r="R117" s="27"/>
      <c r="S117" s="27"/>
    </row>
    <row r="118" spans="3:19" x14ac:dyDescent="0.25">
      <c r="C118" s="33"/>
      <c r="D118">
        <v>350</v>
      </c>
      <c r="E118" s="3">
        <v>795913.61029327102</v>
      </c>
      <c r="F118" s="3">
        <v>397956.80514663551</v>
      </c>
      <c r="G118" s="3">
        <v>0</v>
      </c>
      <c r="H118" s="3">
        <v>-397956.80514663551</v>
      </c>
      <c r="I118" s="3">
        <v>-795913.61029327102</v>
      </c>
      <c r="K118" s="34"/>
      <c r="L118" s="17"/>
      <c r="M118" s="27"/>
      <c r="N118" s="27"/>
      <c r="O118" s="27"/>
      <c r="P118" s="27"/>
      <c r="Q118" s="27"/>
      <c r="R118" s="27"/>
      <c r="S118" s="27"/>
    </row>
    <row r="119" spans="3:19" x14ac:dyDescent="0.25">
      <c r="C119" s="33"/>
      <c r="D119">
        <v>360</v>
      </c>
      <c r="E119" s="3">
        <v>830343.59190360014</v>
      </c>
      <c r="F119" s="3">
        <v>452914.68649287289</v>
      </c>
      <c r="G119" s="3">
        <v>75485.78108214587</v>
      </c>
      <c r="H119" s="3">
        <v>-301943.12432858162</v>
      </c>
      <c r="I119" s="3">
        <v>-679372.02973930864</v>
      </c>
      <c r="K119" s="34"/>
      <c r="L119" s="17"/>
      <c r="M119" s="27"/>
      <c r="N119" s="27"/>
      <c r="O119" s="27"/>
      <c r="P119" s="27"/>
      <c r="Q119" s="27"/>
      <c r="R119" s="27"/>
      <c r="S119" s="27"/>
    </row>
    <row r="120" spans="3:19" x14ac:dyDescent="0.25">
      <c r="C120" s="33"/>
      <c r="D120">
        <v>370</v>
      </c>
      <c r="E120" s="3">
        <v>860351.37965494348</v>
      </c>
      <c r="F120" s="3">
        <v>501871.63813205017</v>
      </c>
      <c r="G120" s="3">
        <v>143391.89660915732</v>
      </c>
      <c r="H120" s="3">
        <v>-215087.84491373599</v>
      </c>
      <c r="I120" s="3">
        <v>-573567.58643662883</v>
      </c>
      <c r="K120" s="34"/>
      <c r="L120" s="17"/>
      <c r="M120" s="27"/>
      <c r="N120" s="27"/>
      <c r="O120" s="27"/>
      <c r="P120" s="27"/>
      <c r="Q120" s="27"/>
      <c r="R120" s="27"/>
      <c r="S120" s="27"/>
    </row>
    <row r="121" spans="3:19" x14ac:dyDescent="0.25">
      <c r="C121" s="33"/>
      <c r="D121">
        <v>380</v>
      </c>
      <c r="E121" s="3">
        <v>886470.00528350379</v>
      </c>
      <c r="F121" s="3">
        <v>545520.00325138681</v>
      </c>
      <c r="G121" s="3">
        <v>204570.00121926982</v>
      </c>
      <c r="H121" s="3">
        <v>-136380.0008128467</v>
      </c>
      <c r="I121" s="3">
        <v>-477330.00284496369</v>
      </c>
      <c r="K121" s="34"/>
      <c r="L121" s="17"/>
      <c r="M121" s="27"/>
      <c r="N121" s="27"/>
      <c r="O121" s="27"/>
      <c r="P121" s="27"/>
      <c r="Q121" s="27"/>
      <c r="R121" s="27"/>
      <c r="S121" s="27"/>
    </row>
    <row r="122" spans="3:19" x14ac:dyDescent="0.25">
      <c r="C122" s="33"/>
      <c r="D122">
        <v>390</v>
      </c>
      <c r="E122" s="3">
        <v>909160.22854457307</v>
      </c>
      <c r="F122" s="3">
        <v>584460.14692151127</v>
      </c>
      <c r="G122" s="3">
        <v>259760.06529844971</v>
      </c>
      <c r="H122" s="3">
        <v>-64940.016324612312</v>
      </c>
      <c r="I122" s="3">
        <v>-389640.09794767387</v>
      </c>
      <c r="K122" s="34"/>
      <c r="L122" s="17"/>
      <c r="M122" s="27"/>
      <c r="N122" s="27"/>
      <c r="O122" s="27"/>
      <c r="P122" s="27"/>
      <c r="Q122" s="27"/>
      <c r="R122" s="27"/>
      <c r="S122" s="27"/>
    </row>
    <row r="123" spans="3:19" x14ac:dyDescent="0.25">
      <c r="C123" s="33"/>
      <c r="D123">
        <v>400</v>
      </c>
      <c r="E123" s="3">
        <v>928821.65035988763</v>
      </c>
      <c r="F123" s="3">
        <v>619214.43357325834</v>
      </c>
      <c r="G123" s="3">
        <v>309607.21678662905</v>
      </c>
      <c r="H123" s="3">
        <v>0</v>
      </c>
      <c r="I123" s="3">
        <v>-309607.21678662905</v>
      </c>
      <c r="K123" s="34"/>
      <c r="L123" s="17"/>
      <c r="M123" s="27"/>
      <c r="N123" s="27"/>
      <c r="O123" s="27"/>
      <c r="P123" s="27"/>
      <c r="Q123" s="27"/>
      <c r="R123" s="27"/>
      <c r="S123" s="27"/>
    </row>
    <row r="124" spans="3:19" x14ac:dyDescent="0.25">
      <c r="C124" s="33"/>
      <c r="D124">
        <v>410</v>
      </c>
      <c r="E124" s="3">
        <v>945801.90995445382</v>
      </c>
      <c r="F124" s="3">
        <v>650238.81309368694</v>
      </c>
      <c r="G124" s="3">
        <v>354675.71623292007</v>
      </c>
      <c r="H124" s="3">
        <v>59112.619372153189</v>
      </c>
      <c r="I124" s="3">
        <v>-236450.47748861369</v>
      </c>
      <c r="K124" s="34"/>
      <c r="L124" s="17"/>
      <c r="M124" s="27"/>
      <c r="N124" s="27"/>
      <c r="O124" s="27"/>
      <c r="P124" s="27"/>
      <c r="Q124" s="27"/>
      <c r="R124" s="27"/>
      <c r="S124" s="27"/>
    </row>
    <row r="125" spans="3:19" x14ac:dyDescent="0.25">
      <c r="C125" s="33"/>
      <c r="D125">
        <v>420</v>
      </c>
      <c r="E125" s="3">
        <v>960404.33152393973</v>
      </c>
      <c r="F125" s="3">
        <v>677932.46931101638</v>
      </c>
      <c r="G125" s="3">
        <v>395460.60709809279</v>
      </c>
      <c r="H125" s="3">
        <v>112988.74488516944</v>
      </c>
      <c r="I125" s="3">
        <v>-169483.11732775392</v>
      </c>
      <c r="K125" s="34"/>
      <c r="L125" s="17"/>
      <c r="M125" s="27"/>
      <c r="N125" s="27"/>
      <c r="O125" s="27"/>
      <c r="P125" s="27"/>
      <c r="Q125" s="27"/>
      <c r="R125" s="27"/>
      <c r="S125" s="27"/>
    </row>
    <row r="126" spans="3:19" x14ac:dyDescent="0.25">
      <c r="C126" s="33"/>
      <c r="D126">
        <v>430</v>
      </c>
      <c r="E126" s="3">
        <v>972894.30970862787</v>
      </c>
      <c r="F126" s="3">
        <v>702645.8903451201</v>
      </c>
      <c r="G126" s="3">
        <v>432397.47098161234</v>
      </c>
      <c r="H126" s="3">
        <v>162149.0516181048</v>
      </c>
      <c r="I126" s="3">
        <v>-108099.3677454032</v>
      </c>
      <c r="K126" s="34"/>
      <c r="L126" s="17"/>
      <c r="M126" s="27"/>
      <c r="N126" s="27"/>
      <c r="O126" s="27"/>
      <c r="P126" s="27"/>
      <c r="Q126" s="27"/>
      <c r="R126" s="27"/>
      <c r="S126" s="27"/>
    </row>
    <row r="127" spans="3:19" x14ac:dyDescent="0.25">
      <c r="C127" s="33"/>
      <c r="D127">
        <v>440</v>
      </c>
      <c r="E127" s="3">
        <v>983504.66411162145</v>
      </c>
      <c r="F127" s="3">
        <v>724687.64724014211</v>
      </c>
      <c r="G127" s="3">
        <v>465870.63036866277</v>
      </c>
      <c r="H127" s="3">
        <v>207053.61349718366</v>
      </c>
      <c r="I127" s="3">
        <v>-51763.403374295682</v>
      </c>
      <c r="K127" s="34"/>
      <c r="L127" s="17"/>
      <c r="M127" s="27"/>
      <c r="N127" s="27"/>
      <c r="O127" s="27"/>
      <c r="P127" s="27"/>
      <c r="Q127" s="27"/>
      <c r="R127" s="27"/>
      <c r="S127" s="27"/>
    </row>
    <row r="128" spans="3:19" x14ac:dyDescent="0.25">
      <c r="C128" s="33"/>
      <c r="D128">
        <v>450</v>
      </c>
      <c r="E128" s="3">
        <v>992440.14711004472</v>
      </c>
      <c r="F128" s="3">
        <v>744330.11033253348</v>
      </c>
      <c r="G128" s="3">
        <v>496220.07355502248</v>
      </c>
      <c r="H128" s="3">
        <v>248110.03677751124</v>
      </c>
      <c r="I128" s="3">
        <v>0</v>
      </c>
      <c r="K128" s="34"/>
      <c r="L128" s="17"/>
      <c r="M128" s="27"/>
      <c r="N128" s="27"/>
      <c r="O128" s="27"/>
      <c r="P128" s="27"/>
      <c r="Q128" s="27"/>
      <c r="R128" s="27"/>
      <c r="S128" s="27"/>
    </row>
    <row r="129" spans="3:19" x14ac:dyDescent="0.25">
      <c r="C129" s="33"/>
      <c r="D129">
        <v>460</v>
      </c>
      <c r="E129" s="3">
        <v>999881.25317107816</v>
      </c>
      <c r="F129" s="3">
        <v>761814.28813034529</v>
      </c>
      <c r="G129" s="3">
        <v>523747.32308961242</v>
      </c>
      <c r="H129" s="3">
        <v>285680.35804887954</v>
      </c>
      <c r="I129" s="3">
        <v>47613.393008146435</v>
      </c>
      <c r="K129" s="34"/>
      <c r="L129" s="17"/>
      <c r="M129" s="27"/>
      <c r="N129" s="27"/>
      <c r="O129" s="27"/>
      <c r="P129" s="27"/>
      <c r="Q129" s="27"/>
      <c r="R129" s="27"/>
      <c r="S129" s="27"/>
    </row>
    <row r="130" spans="3:19" x14ac:dyDescent="0.25">
      <c r="C130" s="33"/>
      <c r="D130">
        <v>470</v>
      </c>
      <c r="E130" s="3">
        <v>1005987.4494859097</v>
      </c>
      <c r="F130" s="3">
        <v>777353.93823911203</v>
      </c>
      <c r="G130" s="3">
        <v>548720.4269923144</v>
      </c>
      <c r="H130" s="3">
        <v>320086.91574551654</v>
      </c>
      <c r="I130" s="3">
        <v>91453.404498718912</v>
      </c>
      <c r="K130" s="34"/>
      <c r="L130" s="17"/>
      <c r="M130" s="27"/>
      <c r="N130" s="27"/>
      <c r="O130" s="27"/>
      <c r="P130" s="27"/>
      <c r="Q130" s="27"/>
      <c r="R130" s="27"/>
      <c r="S130" s="27"/>
    </row>
    <row r="131" spans="3:19" x14ac:dyDescent="0.25">
      <c r="C131" s="33"/>
      <c r="D131">
        <v>480</v>
      </c>
      <c r="E131" s="3">
        <v>1010899.925234477</v>
      </c>
      <c r="F131" s="3">
        <v>791139.07192263426</v>
      </c>
      <c r="G131" s="3">
        <v>571378.21861079126</v>
      </c>
      <c r="H131" s="3">
        <v>351617.36529894848</v>
      </c>
      <c r="I131" s="3">
        <v>131856.51198710571</v>
      </c>
      <c r="K131" s="34"/>
      <c r="L131" s="17"/>
      <c r="M131" s="27"/>
      <c r="N131" s="27"/>
      <c r="O131" s="27"/>
      <c r="P131" s="27"/>
      <c r="Q131" s="27"/>
      <c r="R131" s="27"/>
      <c r="S131" s="27"/>
    </row>
    <row r="132" spans="3:19" x14ac:dyDescent="0.25">
      <c r="C132" s="33"/>
      <c r="D132">
        <v>490</v>
      </c>
      <c r="E132" s="3">
        <v>1014743.9388750407</v>
      </c>
      <c r="F132" s="3">
        <v>803338.95160940732</v>
      </c>
      <c r="G132" s="3">
        <v>591933.96434377367</v>
      </c>
      <c r="H132" s="3">
        <v>380528.97707814025</v>
      </c>
      <c r="I132" s="3">
        <v>169123.98981250683</v>
      </c>
      <c r="K132" s="34"/>
      <c r="L132" s="17"/>
      <c r="M132" s="27"/>
      <c r="N132" s="27"/>
      <c r="O132" s="27"/>
      <c r="P132" s="27"/>
      <c r="Q132" s="27"/>
      <c r="R132" s="27"/>
      <c r="S132" s="27"/>
    </row>
    <row r="133" spans="3:19" x14ac:dyDescent="0.25">
      <c r="C133" s="33"/>
      <c r="D133">
        <v>500</v>
      </c>
      <c r="E133" s="3">
        <v>1017630.8285121893</v>
      </c>
      <c r="F133" s="3">
        <v>814104.66280975146</v>
      </c>
      <c r="G133" s="3">
        <v>610578.49710731371</v>
      </c>
      <c r="H133" s="3">
        <v>407052.33140487573</v>
      </c>
      <c r="I133" s="3">
        <v>203526.16570243798</v>
      </c>
      <c r="K133" s="34"/>
      <c r="L133" s="17"/>
      <c r="M133" s="27"/>
      <c r="N133" s="27"/>
      <c r="O133" s="27"/>
      <c r="P133" s="27"/>
      <c r="Q133" s="27"/>
      <c r="R133" s="27"/>
      <c r="S133" s="27"/>
    </row>
    <row r="134" spans="3:19" x14ac:dyDescent="0.25">
      <c r="C134" s="33"/>
      <c r="D134">
        <v>510</v>
      </c>
      <c r="E134" s="3">
        <v>1019659.7388661277</v>
      </c>
      <c r="F134" s="3">
        <v>823571.32754571852</v>
      </c>
      <c r="G134" s="3">
        <v>627482.91622530925</v>
      </c>
      <c r="H134" s="3">
        <v>431394.50490490021</v>
      </c>
      <c r="I134" s="3">
        <v>235306.09358449094</v>
      </c>
      <c r="K134" s="34"/>
      <c r="L134" s="17"/>
      <c r="M134" s="27"/>
      <c r="N134" s="27"/>
      <c r="O134" s="27"/>
      <c r="P134" s="27"/>
      <c r="Q134" s="27"/>
      <c r="R134" s="27"/>
      <c r="S134" s="27"/>
    </row>
    <row r="135" spans="3:19" x14ac:dyDescent="0.25">
      <c r="C135" s="33"/>
      <c r="D135">
        <v>520</v>
      </c>
      <c r="E135" s="3">
        <v>1020919.1090528421</v>
      </c>
      <c r="F135" s="3">
        <v>831860.01478379732</v>
      </c>
      <c r="G135" s="3">
        <v>642800.92051475239</v>
      </c>
      <c r="H135" s="3">
        <v>453741.82624570769</v>
      </c>
      <c r="I135" s="3">
        <v>264682.73197666276</v>
      </c>
      <c r="K135" s="34"/>
      <c r="L135" s="17"/>
      <c r="M135" s="27"/>
      <c r="N135" s="27"/>
      <c r="O135" s="27"/>
      <c r="P135" s="27"/>
      <c r="Q135" s="27"/>
      <c r="R135" s="27"/>
      <c r="S135" s="27"/>
    </row>
    <row r="136" spans="3:19" x14ac:dyDescent="0.25">
      <c r="C136" s="33"/>
      <c r="D136">
        <v>530</v>
      </c>
      <c r="E136" s="3">
        <v>1021487.9578300315</v>
      </c>
      <c r="F136" s="3">
        <v>839079.39393181168</v>
      </c>
      <c r="G136" s="3">
        <v>656670.83003359172</v>
      </c>
      <c r="H136" s="3">
        <v>474262.26613537176</v>
      </c>
      <c r="I136" s="3">
        <v>291853.7022371518</v>
      </c>
      <c r="K136" s="34"/>
      <c r="L136" s="17"/>
      <c r="M136" s="27"/>
      <c r="N136" s="27"/>
      <c r="O136" s="27"/>
      <c r="P136" s="27"/>
      <c r="Q136" s="27"/>
      <c r="R136" s="27"/>
      <c r="S136" s="27"/>
    </row>
    <row r="137" spans="3:19" x14ac:dyDescent="0.25">
      <c r="C137" s="33"/>
      <c r="D137">
        <v>540</v>
      </c>
      <c r="E137" s="3">
        <v>1021436.9968100728</v>
      </c>
      <c r="F137" s="3">
        <v>845327.16977385338</v>
      </c>
      <c r="G137" s="3">
        <v>669217.34273763397</v>
      </c>
      <c r="H137" s="3">
        <v>493107.51570141432</v>
      </c>
      <c r="I137" s="3">
        <v>316997.6886651949</v>
      </c>
      <c r="K137" s="34"/>
      <c r="L137" s="17"/>
      <c r="M137" s="27"/>
      <c r="N137" s="27"/>
      <c r="O137" s="27"/>
      <c r="P137" s="27"/>
      <c r="Q137" s="27"/>
      <c r="R137" s="27"/>
      <c r="S137" s="27"/>
    </row>
    <row r="138" spans="3:19" x14ac:dyDescent="0.25">
      <c r="C138" s="33"/>
      <c r="D138">
        <v>550</v>
      </c>
      <c r="E138" s="3">
        <v>1020829.5971091248</v>
      </c>
      <c r="F138" s="3">
        <v>850691.33092427056</v>
      </c>
      <c r="G138" s="3">
        <v>680553.06473941659</v>
      </c>
      <c r="H138" s="3">
        <v>510414.79855456227</v>
      </c>
      <c r="I138" s="3">
        <v>340276.53236970818</v>
      </c>
      <c r="K138" s="34"/>
      <c r="L138" s="17"/>
      <c r="M138" s="27"/>
      <c r="N138" s="27"/>
      <c r="O138" s="27"/>
      <c r="P138" s="27"/>
      <c r="Q138" s="27"/>
      <c r="R138" s="27"/>
      <c r="S138" s="27"/>
    </row>
    <row r="139" spans="3:19" x14ac:dyDescent="0.25">
      <c r="C139" s="33"/>
      <c r="D139">
        <v>560</v>
      </c>
      <c r="E139" s="3">
        <v>1019722.6307705705</v>
      </c>
      <c r="F139" s="3">
        <v>855251.238710801</v>
      </c>
      <c r="G139" s="3">
        <v>690779.84665103164</v>
      </c>
      <c r="H139" s="3">
        <v>526308.45459126215</v>
      </c>
      <c r="I139" s="3">
        <v>361837.06253149291</v>
      </c>
      <c r="K139" s="34"/>
      <c r="L139" s="17"/>
      <c r="M139" s="27"/>
      <c r="N139" s="27"/>
      <c r="O139" s="27"/>
      <c r="P139" s="27"/>
      <c r="Q139" s="27"/>
      <c r="R139" s="27"/>
      <c r="S139" s="27"/>
    </row>
    <row r="140" spans="3:19" x14ac:dyDescent="0.25">
      <c r="C140" s="33"/>
      <c r="D140">
        <v>570</v>
      </c>
      <c r="E140" s="3">
        <v>1018167.2048975942</v>
      </c>
      <c r="F140" s="3">
        <v>859078.57913234504</v>
      </c>
      <c r="G140" s="3">
        <v>699989.95336709591</v>
      </c>
      <c r="H140" s="3">
        <v>540901.32760184677</v>
      </c>
      <c r="I140" s="3">
        <v>381812.70183659787</v>
      </c>
      <c r="K140" s="34"/>
      <c r="L140" s="17"/>
      <c r="M140" s="27"/>
      <c r="N140" s="27"/>
      <c r="O140" s="27"/>
      <c r="P140" s="27"/>
      <c r="Q140" s="27"/>
      <c r="R140" s="27"/>
      <c r="S140" s="27"/>
    </row>
    <row r="141" spans="3:19" x14ac:dyDescent="0.25">
      <c r="C141" s="33"/>
      <c r="D141">
        <v>580</v>
      </c>
      <c r="E141" s="3">
        <v>1016209.303615676</v>
      </c>
      <c r="F141" s="3">
        <v>862238.19700724026</v>
      </c>
      <c r="G141" s="3">
        <v>708267.09039880452</v>
      </c>
      <c r="H141" s="3">
        <v>554295.98379036877</v>
      </c>
      <c r="I141" s="3">
        <v>400324.87718193303</v>
      </c>
      <c r="K141" s="34"/>
      <c r="L141" s="17"/>
      <c r="M141" s="27"/>
      <c r="N141" s="27"/>
      <c r="O141" s="27"/>
      <c r="P141" s="27"/>
      <c r="Q141" s="27"/>
      <c r="R141" s="27"/>
      <c r="S141" s="27"/>
    </row>
    <row r="142" spans="3:19" x14ac:dyDescent="0.25">
      <c r="C142" s="33"/>
      <c r="D142">
        <v>590</v>
      </c>
      <c r="E142" s="3">
        <v>1013890.3506513374</v>
      </c>
      <c r="F142" s="3">
        <v>864788.82849672902</v>
      </c>
      <c r="G142" s="3">
        <v>715687.30634212052</v>
      </c>
      <c r="H142" s="3">
        <v>566585.78418751201</v>
      </c>
      <c r="I142" s="3">
        <v>417484.26203290373</v>
      </c>
      <c r="K142" s="34"/>
      <c r="L142" s="17"/>
      <c r="M142" s="27"/>
      <c r="N142" s="27"/>
      <c r="O142" s="27"/>
      <c r="P142" s="27"/>
      <c r="Q142" s="27"/>
      <c r="R142" s="27"/>
      <c r="S142" s="27"/>
    </row>
    <row r="143" spans="3:19" x14ac:dyDescent="0.25">
      <c r="C143" s="33"/>
      <c r="D143">
        <v>600</v>
      </c>
      <c r="E143" s="3">
        <v>1011247.7033704214</v>
      </c>
      <c r="F143" s="3">
        <v>866783.74574607552</v>
      </c>
      <c r="G143" s="3">
        <v>722319.78812172962</v>
      </c>
      <c r="H143" s="3">
        <v>577855.83049738361</v>
      </c>
      <c r="I143" s="3">
        <v>433391.87287303782</v>
      </c>
      <c r="K143" s="34"/>
      <c r="L143" s="17"/>
      <c r="M143" s="27"/>
      <c r="N143" s="27"/>
      <c r="O143" s="27"/>
      <c r="P143" s="27"/>
      <c r="Q143" s="27"/>
      <c r="R143" s="27"/>
      <c r="S143" s="27"/>
    </row>
    <row r="144" spans="3:19" x14ac:dyDescent="0.25">
      <c r="C144" s="33"/>
      <c r="D144">
        <v>610</v>
      </c>
      <c r="E144" s="3">
        <v>1008315.0874967946</v>
      </c>
      <c r="F144" s="3">
        <v>868271.32534446206</v>
      </c>
      <c r="G144" s="3">
        <v>728227.56319212948</v>
      </c>
      <c r="H144" s="3">
        <v>588183.80103979679</v>
      </c>
      <c r="I144" s="3">
        <v>448140.03888746421</v>
      </c>
      <c r="K144" s="34"/>
      <c r="L144" s="17"/>
      <c r="M144" s="27"/>
      <c r="N144" s="27"/>
      <c r="O144" s="27"/>
      <c r="P144" s="27"/>
      <c r="Q144" s="27"/>
      <c r="R144" s="27"/>
      <c r="S144" s="27"/>
    </row>
    <row r="145" spans="3:19" x14ac:dyDescent="0.25">
      <c r="C145" s="33"/>
      <c r="D145">
        <v>620</v>
      </c>
      <c r="E145" s="3">
        <v>1005122.9803736784</v>
      </c>
      <c r="F145" s="3">
        <v>869295.55059345148</v>
      </c>
      <c r="G145" s="3">
        <v>733468.1208132247</v>
      </c>
      <c r="H145" s="3">
        <v>597640.69103299803</v>
      </c>
      <c r="I145" s="3">
        <v>461813.26125277113</v>
      </c>
      <c r="K145" s="34"/>
      <c r="L145" s="17"/>
      <c r="M145" s="27"/>
      <c r="N145" s="27"/>
      <c r="O145" s="27"/>
      <c r="P145" s="27"/>
      <c r="Q145" s="27"/>
      <c r="R145" s="27"/>
      <c r="S145" s="27"/>
    </row>
    <row r="146" spans="3:19" x14ac:dyDescent="0.25">
      <c r="C146" s="33"/>
      <c r="D146">
        <v>630</v>
      </c>
      <c r="E146" s="3">
        <v>1001698.9494886256</v>
      </c>
      <c r="F146" s="3">
        <v>869896.45613485912</v>
      </c>
      <c r="G146" s="3">
        <v>738093.96278109262</v>
      </c>
      <c r="H146" s="3">
        <v>606291.469427326</v>
      </c>
      <c r="I146" s="3">
        <v>474488.97607355961</v>
      </c>
      <c r="K146" s="34"/>
      <c r="L146" s="17"/>
      <c r="M146" s="27"/>
      <c r="N146" s="27"/>
      <c r="O146" s="27"/>
      <c r="P146" s="27"/>
      <c r="Q146" s="27"/>
      <c r="R146" s="27"/>
      <c r="S146" s="27"/>
    </row>
    <row r="147" spans="3:19" x14ac:dyDescent="0.25">
      <c r="C147" s="33"/>
      <c r="D147">
        <v>640</v>
      </c>
      <c r="E147" s="3">
        <v>998067.95202182769</v>
      </c>
      <c r="F147" s="3">
        <v>870110.52227543958</v>
      </c>
      <c r="G147" s="3">
        <v>742153.09252905136</v>
      </c>
      <c r="H147" s="3">
        <v>614195.66278266313</v>
      </c>
      <c r="I147" s="3">
        <v>486238.23303627502</v>
      </c>
      <c r="K147" s="34"/>
      <c r="L147" s="17"/>
      <c r="M147" s="27"/>
      <c r="N147" s="27"/>
      <c r="O147" s="27"/>
      <c r="P147" s="27"/>
      <c r="Q147" s="27"/>
      <c r="R147" s="27"/>
      <c r="S147" s="27"/>
    </row>
    <row r="148" spans="3:19" x14ac:dyDescent="0.25">
      <c r="C148" s="33"/>
      <c r="D148">
        <v>650</v>
      </c>
      <c r="E148" s="3">
        <v>994252.60036551394</v>
      </c>
      <c r="F148" s="3">
        <v>869971.02531982469</v>
      </c>
      <c r="G148" s="3">
        <v>745689.45027413545</v>
      </c>
      <c r="H148" s="3">
        <v>621407.87522844621</v>
      </c>
      <c r="I148" s="3">
        <v>497126.30018275697</v>
      </c>
      <c r="K148" s="34"/>
      <c r="L148" s="17"/>
      <c r="M148" s="27"/>
      <c r="N148" s="27"/>
      <c r="O148" s="27"/>
      <c r="P148" s="27"/>
      <c r="Q148" s="27"/>
      <c r="R148" s="27"/>
      <c r="S148" s="27"/>
    </row>
    <row r="149" spans="3:19" x14ac:dyDescent="0.25">
      <c r="C149" s="33"/>
      <c r="D149">
        <v>660</v>
      </c>
      <c r="E149" s="3">
        <v>990273.39787463588</v>
      </c>
      <c r="F149" s="3">
        <v>869508.34935333882</v>
      </c>
      <c r="G149" s="3">
        <v>748743.30083204177</v>
      </c>
      <c r="H149" s="3">
        <v>627978.25231074472</v>
      </c>
      <c r="I149" s="3">
        <v>507213.20378944767</v>
      </c>
      <c r="K149" s="34"/>
      <c r="L149" s="17"/>
      <c r="M149" s="27"/>
      <c r="N149" s="27"/>
      <c r="O149" s="27"/>
      <c r="P149" s="27"/>
      <c r="Q149" s="27"/>
      <c r="R149" s="27"/>
      <c r="S149" s="27"/>
    </row>
    <row r="150" spans="3:19" x14ac:dyDescent="0.25">
      <c r="C150" s="33"/>
      <c r="D150">
        <v>670</v>
      </c>
      <c r="E150" s="3">
        <v>986148.94852519152</v>
      </c>
      <c r="F150" s="3">
        <v>868750.26417695452</v>
      </c>
      <c r="G150" s="3">
        <v>751351.5798287174</v>
      </c>
      <c r="H150" s="3">
        <v>633952.89548048028</v>
      </c>
      <c r="I150" s="3">
        <v>516554.21113224328</v>
      </c>
      <c r="K150" s="34"/>
      <c r="L150" s="17"/>
      <c r="M150" s="27"/>
      <c r="N150" s="27"/>
      <c r="O150" s="27"/>
      <c r="P150" s="27"/>
      <c r="Q150" s="27"/>
      <c r="R150" s="27"/>
      <c r="S150" s="27"/>
    </row>
    <row r="151" spans="3:19" x14ac:dyDescent="0.25">
      <c r="C151" s="33"/>
      <c r="D151">
        <v>680</v>
      </c>
      <c r="E151" s="3">
        <v>981896.1436597032</v>
      </c>
      <c r="F151" s="3">
        <v>867722.17346671445</v>
      </c>
      <c r="G151" s="3">
        <v>753548.2032737257</v>
      </c>
      <c r="H151" s="3">
        <v>639374.23308073694</v>
      </c>
      <c r="I151" s="3">
        <v>525200.26288774819</v>
      </c>
      <c r="K151" s="34"/>
      <c r="L151" s="17"/>
      <c r="M151" s="27"/>
      <c r="N151" s="27"/>
      <c r="O151" s="27"/>
      <c r="P151" s="27"/>
      <c r="Q151" s="27"/>
      <c r="R151" s="27"/>
      <c r="S151" s="27"/>
    </row>
    <row r="152" spans="3:19" x14ac:dyDescent="0.25">
      <c r="C152" s="33"/>
      <c r="D152">
        <v>690</v>
      </c>
      <c r="E152" s="3">
        <v>977530.32857533952</v>
      </c>
      <c r="F152" s="3">
        <v>866447.33669177815</v>
      </c>
      <c r="G152" s="3">
        <v>755364.34480821691</v>
      </c>
      <c r="H152" s="3">
        <v>644281.35292465554</v>
      </c>
      <c r="I152" s="3">
        <v>533198.36104109429</v>
      </c>
      <c r="K152" s="34"/>
      <c r="L152" s="17"/>
      <c r="M152" s="27"/>
      <c r="N152" s="27"/>
      <c r="O152" s="27"/>
      <c r="P152" s="27"/>
      <c r="Q152" s="27"/>
      <c r="R152" s="27"/>
      <c r="S152" s="27"/>
    </row>
    <row r="153" spans="3:19" x14ac:dyDescent="0.25">
      <c r="C153" s="33"/>
      <c r="D153">
        <v>700</v>
      </c>
      <c r="E153" s="3">
        <v>973065.45134776062</v>
      </c>
      <c r="F153" s="3">
        <v>864947.06786467612</v>
      </c>
      <c r="G153" s="3">
        <v>756828.68438159162</v>
      </c>
      <c r="H153" s="3">
        <v>648710.30089850712</v>
      </c>
      <c r="I153" s="3">
        <v>540591.91741542262</v>
      </c>
      <c r="K153" s="34"/>
      <c r="L153" s="17"/>
      <c r="M153" s="27"/>
      <c r="N153" s="27"/>
      <c r="O153" s="27"/>
      <c r="P153" s="27"/>
      <c r="Q153" s="27"/>
      <c r="R153" s="27"/>
      <c r="S153" s="27"/>
    </row>
    <row r="154" spans="3:19" x14ac:dyDescent="0.25">
      <c r="C154" s="33"/>
      <c r="D154">
        <v>710</v>
      </c>
      <c r="E154" s="3">
        <v>968514.19597288431</v>
      </c>
      <c r="F154" s="3">
        <v>863240.91380191862</v>
      </c>
      <c r="G154" s="3">
        <v>757967.63163095294</v>
      </c>
      <c r="H154" s="3">
        <v>652694.34945998725</v>
      </c>
      <c r="I154" s="3">
        <v>547421.06728902156</v>
      </c>
      <c r="K154" s="34"/>
      <c r="L154" s="17"/>
      <c r="M154" s="27"/>
      <c r="N154" s="27"/>
      <c r="O154" s="27"/>
      <c r="P154" s="27"/>
      <c r="Q154" s="27"/>
      <c r="R154" s="27"/>
      <c r="S154" s="27"/>
    </row>
    <row r="155" spans="3:19" x14ac:dyDescent="0.25">
      <c r="C155" s="33"/>
      <c r="D155">
        <v>720</v>
      </c>
      <c r="E155" s="3">
        <v>963888.10164198466</v>
      </c>
      <c r="F155" s="3">
        <v>861346.81423326291</v>
      </c>
      <c r="G155" s="3">
        <v>758805.52682454116</v>
      </c>
      <c r="H155" s="3">
        <v>656264.23941581941</v>
      </c>
      <c r="I155" s="3">
        <v>553722.95200709766</v>
      </c>
      <c r="K155" s="34"/>
      <c r="L155" s="17"/>
      <c r="M155" s="27"/>
      <c r="N155" s="27"/>
      <c r="O155" s="27"/>
      <c r="P155" s="27"/>
      <c r="Q155" s="27"/>
      <c r="R155" s="27"/>
      <c r="S155" s="27"/>
    </row>
    <row r="156" spans="3:19" x14ac:dyDescent="0.25">
      <c r="C156" s="33"/>
      <c r="D156">
        <v>730</v>
      </c>
      <c r="E156" s="3">
        <v>959197.66973572189</v>
      </c>
      <c r="F156" s="3">
        <v>859281.24580491753</v>
      </c>
      <c r="G156" s="3">
        <v>759364.82187411317</v>
      </c>
      <c r="H156" s="3">
        <v>659448.39794330881</v>
      </c>
      <c r="I156" s="3">
        <v>559531.97401250445</v>
      </c>
      <c r="K156" s="34"/>
      <c r="L156" s="17"/>
      <c r="M156" s="27"/>
      <c r="N156" s="27"/>
      <c r="O156" s="27"/>
      <c r="P156" s="27"/>
      <c r="Q156" s="27"/>
      <c r="R156" s="27"/>
      <c r="S156" s="27"/>
    </row>
    <row r="157" spans="3:19" x14ac:dyDescent="0.25">
      <c r="C157" s="33"/>
      <c r="D157">
        <v>740</v>
      </c>
      <c r="E157" s="3">
        <v>954452.45992453163</v>
      </c>
      <c r="F157" s="3">
        <v>857059.35176896723</v>
      </c>
      <c r="G157" s="3">
        <v>759666.24361340271</v>
      </c>
      <c r="H157" s="3">
        <v>662273.1354578383</v>
      </c>
      <c r="I157" s="3">
        <v>564880.0273022739</v>
      </c>
      <c r="K157" s="34"/>
      <c r="L157" s="17"/>
      <c r="M157" s="27"/>
      <c r="N157" s="27"/>
      <c r="O157" s="27"/>
      <c r="P157" s="27"/>
      <c r="Q157" s="27"/>
      <c r="R157" s="27"/>
      <c r="S157" s="27"/>
    </row>
    <row r="158" spans="3:19" x14ac:dyDescent="0.25">
      <c r="C158" s="33"/>
      <c r="D158">
        <v>750</v>
      </c>
      <c r="E158" s="3">
        <v>949661.17659155186</v>
      </c>
      <c r="F158" s="3">
        <v>854695.0589323967</v>
      </c>
      <c r="G158" s="3">
        <v>759728.94127324154</v>
      </c>
      <c r="H158" s="3">
        <v>664762.82361408637</v>
      </c>
      <c r="I158" s="3">
        <v>569796.70595493121</v>
      </c>
      <c r="K158" s="34"/>
      <c r="L158" s="17"/>
      <c r="M158" s="27"/>
      <c r="N158" s="27"/>
      <c r="O158" s="27"/>
      <c r="P158" s="27"/>
      <c r="Q158" s="27"/>
      <c r="R158" s="27"/>
      <c r="S158" s="27"/>
    </row>
    <row r="159" spans="3:19" x14ac:dyDescent="0.25">
      <c r="C159" s="33"/>
      <c r="D159">
        <v>760</v>
      </c>
      <c r="E159" s="3">
        <v>944831.7466459123</v>
      </c>
      <c r="F159" s="3">
        <v>852201.18324925425</v>
      </c>
      <c r="G159" s="3">
        <v>759570.6198525962</v>
      </c>
      <c r="H159" s="3">
        <v>666940.05645593815</v>
      </c>
      <c r="I159" s="3">
        <v>574309.4930592801</v>
      </c>
      <c r="K159" s="34"/>
      <c r="L159" s="17"/>
      <c r="M159" s="27"/>
      <c r="N159" s="27"/>
      <c r="O159" s="27"/>
      <c r="P159" s="27"/>
      <c r="Q159" s="27"/>
      <c r="R159" s="27"/>
      <c r="S159" s="27"/>
    </row>
    <row r="160" spans="3:19" x14ac:dyDescent="0.25">
      <c r="C160" s="33"/>
      <c r="D160">
        <v>770</v>
      </c>
      <c r="E160" s="3">
        <v>939971.38966554333</v>
      </c>
      <c r="F160" s="3">
        <v>849589.52527462575</v>
      </c>
      <c r="G160" s="3">
        <v>759207.66088370804</v>
      </c>
      <c r="H160" s="3">
        <v>668825.79649279045</v>
      </c>
      <c r="I160" s="3">
        <v>578443.93210187287</v>
      </c>
      <c r="K160" s="34"/>
      <c r="L160" s="17"/>
      <c r="M160" s="27"/>
      <c r="N160" s="27"/>
      <c r="O160" s="27"/>
      <c r="P160" s="27"/>
      <c r="Q160" s="27"/>
      <c r="R160" s="27"/>
      <c r="S160" s="27"/>
    </row>
    <row r="161" spans="1:19" x14ac:dyDescent="0.25">
      <c r="C161" s="33"/>
      <c r="D161">
        <v>780</v>
      </c>
      <c r="E161" s="3">
        <v>935086.68119681976</v>
      </c>
      <c r="F161" s="3">
        <v>846870.95655561041</v>
      </c>
      <c r="G161" s="3">
        <v>758655.23191440094</v>
      </c>
      <c r="H161" s="3">
        <v>670439.50727319147</v>
      </c>
      <c r="I161" s="3">
        <v>582223.78263198212</v>
      </c>
      <c r="K161" s="34"/>
      <c r="L161" s="17"/>
      <c r="M161" s="27"/>
      <c r="N161" s="27"/>
      <c r="O161" s="27"/>
      <c r="P161" s="27"/>
      <c r="Q161" s="27"/>
      <c r="R161" s="27"/>
      <c r="S161" s="27"/>
    </row>
    <row r="162" spans="1:19" x14ac:dyDescent="0.25">
      <c r="C162" s="33"/>
      <c r="D162">
        <v>790</v>
      </c>
      <c r="E162" s="3">
        <v>930183.60994096333</v>
      </c>
      <c r="F162" s="3">
        <v>844055.4979093927</v>
      </c>
      <c r="G162" s="3">
        <v>757927.38587782206</v>
      </c>
      <c r="H162" s="3">
        <v>671799.27384625131</v>
      </c>
      <c r="I162" s="3">
        <v>585671.16181468067</v>
      </c>
      <c r="K162" s="34"/>
      <c r="L162" s="17"/>
      <c r="M162" s="27"/>
      <c r="N162" s="27"/>
      <c r="O162" s="27"/>
      <c r="P162" s="27"/>
      <c r="Q162" s="27"/>
      <c r="R162" s="27"/>
      <c r="S162" s="27"/>
    </row>
    <row r="163" spans="1:19" x14ac:dyDescent="0.25">
      <c r="C163" s="33"/>
      <c r="D163">
        <v>800</v>
      </c>
      <c r="E163" s="3">
        <v>925267.62947215489</v>
      </c>
      <c r="F163" s="3">
        <v>841152.3904292318</v>
      </c>
      <c r="G163" s="3">
        <v>757037.1513863086</v>
      </c>
      <c r="H163" s="3">
        <v>672921.9123433854</v>
      </c>
      <c r="I163" s="3">
        <v>588806.67330046219</v>
      </c>
      <c r="K163" s="34"/>
      <c r="L163" s="17"/>
      <c r="M163" s="27"/>
      <c r="N163" s="27"/>
      <c r="O163" s="27"/>
      <c r="P163" s="27"/>
      <c r="Q163" s="27"/>
      <c r="R163" s="27"/>
      <c r="S163" s="27"/>
    </row>
    <row r="164" spans="1:19" x14ac:dyDescent="0.25">
      <c r="C164" s="33"/>
      <c r="D164">
        <v>810</v>
      </c>
      <c r="E164" s="3">
        <v>920343.70505813346</v>
      </c>
      <c r="F164" s="3">
        <v>838170.15996365738</v>
      </c>
      <c r="G164" s="3">
        <v>755996.61486918107</v>
      </c>
      <c r="H164" s="3">
        <v>673823.06977470487</v>
      </c>
      <c r="I164" s="3">
        <v>591649.52468022867</v>
      </c>
      <c r="K164" s="34"/>
      <c r="L164" s="17"/>
      <c r="M164" s="27"/>
      <c r="N164" s="27"/>
      <c r="O164" s="27"/>
      <c r="P164" s="27"/>
      <c r="Q164" s="27"/>
      <c r="R164" s="27"/>
      <c r="S164" s="27"/>
    </row>
    <row r="165" spans="1:19" x14ac:dyDescent="0.25">
      <c r="C165" s="33"/>
      <c r="D165">
        <v>820</v>
      </c>
      <c r="E165" s="3">
        <v>915416.35608907125</v>
      </c>
      <c r="F165" s="3">
        <v>835116.67573038081</v>
      </c>
      <c r="G165" s="3">
        <v>754816.99537169037</v>
      </c>
      <c r="H165" s="3">
        <v>674517.31501299981</v>
      </c>
      <c r="I165" s="3">
        <v>594217.63465430937</v>
      </c>
      <c r="K165" s="34"/>
      <c r="L165" s="17"/>
      <c r="M165" s="27"/>
      <c r="N165" s="27"/>
      <c r="O165" s="27"/>
      <c r="P165" s="27"/>
      <c r="Q165" s="27"/>
      <c r="R165" s="27"/>
      <c r="S165" s="27"/>
    </row>
    <row r="166" spans="1:19" x14ac:dyDescent="0.25">
      <c r="C166" s="33"/>
      <c r="D166">
        <v>830</v>
      </c>
      <c r="E166" s="3">
        <v>910489.69456360023</v>
      </c>
      <c r="F166" s="3">
        <v>831999.203652945</v>
      </c>
      <c r="G166" s="3">
        <v>753508.71274228976</v>
      </c>
      <c r="H166" s="3">
        <v>675018.22183163464</v>
      </c>
      <c r="I166" s="3">
        <v>596527.7309209794</v>
      </c>
      <c r="K166" s="34"/>
      <c r="L166" s="17"/>
      <c r="M166" s="27"/>
      <c r="N166" s="27"/>
      <c r="O166" s="27"/>
      <c r="P166" s="27"/>
      <c r="Q166" s="27"/>
      <c r="R166" s="27"/>
      <c r="S166" s="27"/>
    </row>
    <row r="167" spans="1:19" ht="10.5" customHeight="1" x14ac:dyDescent="0.25">
      <c r="A167" s="30"/>
      <c r="K167" s="34"/>
      <c r="L167" s="17"/>
      <c r="M167" s="27"/>
      <c r="N167" s="27"/>
      <c r="O167" s="27"/>
      <c r="P167" s="27"/>
      <c r="Q167" s="27"/>
      <c r="R167" s="27"/>
      <c r="S167" s="27"/>
    </row>
    <row r="169" spans="1:19" ht="15.75" x14ac:dyDescent="0.25">
      <c r="A169" s="29" t="s">
        <v>45</v>
      </c>
    </row>
    <row r="170" spans="1:19" ht="30" customHeight="1" x14ac:dyDescent="0.25">
      <c r="A170" s="19" t="s">
        <v>46</v>
      </c>
    </row>
  </sheetData>
  <mergeCells count="7">
    <mergeCell ref="M108:S108"/>
    <mergeCell ref="C109:C166"/>
    <mergeCell ref="K110:K167"/>
    <mergeCell ref="A1:L1"/>
    <mergeCell ref="A2:K2"/>
    <mergeCell ref="A3:L3"/>
    <mergeCell ref="E107:I107"/>
  </mergeCells>
  <conditionalFormatting sqref="E109:E166">
    <cfRule type="expression" dxfId="8" priority="5">
      <formula>E109=MAX($E$109:$E$166)</formula>
    </cfRule>
    <cfRule type="expression" dxfId="7" priority="6">
      <formula>"MAX($E$99:$E$156)"</formula>
    </cfRule>
  </conditionalFormatting>
  <conditionalFormatting sqref="F109:F166">
    <cfRule type="expression" dxfId="6" priority="4">
      <formula>F109=MAX($F$109:$F$166)</formula>
    </cfRule>
    <cfRule type="expression" dxfId="5" priority="7">
      <formula>$F$109=MAX($F$109:$F$166)</formula>
    </cfRule>
    <cfRule type="expression" priority="8">
      <formula>$F$109=MAX($F$109:$F$166)</formula>
    </cfRule>
    <cfRule type="cellIs" dxfId="4" priority="9" operator="equal">
      <formula>"max($F$99:$F$156)"</formula>
    </cfRule>
    <cfRule type="expression" dxfId="3" priority="10">
      <formula>F109=MAX($E$109:$E$166)</formula>
    </cfRule>
  </conditionalFormatting>
  <conditionalFormatting sqref="J117:J119">
    <cfRule type="expression" dxfId="2" priority="3">
      <formula>G107=MAX($G$109:$G$166)</formula>
    </cfRule>
  </conditionalFormatting>
  <conditionalFormatting sqref="M110:M167">
    <cfRule type="expression" dxfId="1" priority="2">
      <formula>M110=MAX($M$110:$M$167)</formula>
    </cfRule>
  </conditionalFormatting>
  <conditionalFormatting sqref="R118">
    <cfRule type="expression" dxfId="0" priority="1">
      <formula>O110=MAX($O$110:$O$167)</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Demand_vs_Price_Modeling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L</dc:creator>
  <cp:lastModifiedBy>Lei L</cp:lastModifiedBy>
  <cp:lastPrinted>2025-07-23T17:13:09Z</cp:lastPrinted>
  <dcterms:created xsi:type="dcterms:W3CDTF">2024-11-14T18:28:43Z</dcterms:created>
  <dcterms:modified xsi:type="dcterms:W3CDTF">2025-07-23T18:20:55Z</dcterms:modified>
</cp:coreProperties>
</file>