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leirelitwin/Documents/GitHub/mooc-tfg/public/"/>
    </mc:Choice>
  </mc:AlternateContent>
  <bookViews>
    <workbookView xWindow="0" yWindow="460" windowWidth="25600" windowHeight="13600" tabRatio="500"/>
  </bookViews>
  <sheets>
    <sheet name="tfg.csv" sheetId="1" r:id="rId1"/>
  </sheets>
  <externalReferences>
    <externalReference r:id="rId2"/>
  </externalReferenc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78" i="1" l="1"/>
  <c r="K178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76" i="1"/>
  <c r="J162" i="1"/>
  <c r="J156" i="1"/>
  <c r="J157" i="1"/>
  <c r="J179" i="1"/>
  <c r="J153" i="1"/>
  <c r="J154" i="1"/>
  <c r="J150" i="1"/>
  <c r="J155" i="1"/>
  <c r="J151" i="1"/>
  <c r="J163" i="1"/>
  <c r="J165" i="1"/>
  <c r="J166" i="1"/>
  <c r="J167" i="1"/>
  <c r="J168" i="1"/>
  <c r="J171" i="1"/>
  <c r="J161" i="1"/>
  <c r="J181" i="1"/>
  <c r="J170" i="1"/>
  <c r="J182" i="1"/>
  <c r="J187" i="1"/>
  <c r="J185" i="1"/>
  <c r="J186" i="1"/>
  <c r="J183" i="1"/>
  <c r="J152" i="1"/>
  <c r="J158" i="1"/>
  <c r="J184" i="1"/>
  <c r="J169" i="1"/>
  <c r="J175" i="1"/>
  <c r="J188" i="1"/>
  <c r="J173" i="1"/>
  <c r="J177" i="1"/>
  <c r="J159" i="1"/>
  <c r="J178" i="1"/>
  <c r="J164" i="1"/>
  <c r="J172" i="1"/>
  <c r="J160" i="1"/>
  <c r="J180" i="1"/>
  <c r="J174" i="1"/>
  <c r="E176" i="1"/>
  <c r="F176" i="1"/>
  <c r="K176" i="1"/>
  <c r="F162" i="1"/>
  <c r="K162" i="1"/>
  <c r="F156" i="1"/>
  <c r="K156" i="1"/>
  <c r="F157" i="1"/>
  <c r="K157" i="1"/>
  <c r="F179" i="1"/>
  <c r="K179" i="1"/>
  <c r="F153" i="1"/>
  <c r="K153" i="1"/>
  <c r="F154" i="1"/>
  <c r="K154" i="1"/>
  <c r="F150" i="1"/>
  <c r="K150" i="1"/>
  <c r="F155" i="1"/>
  <c r="K155" i="1"/>
  <c r="F151" i="1"/>
  <c r="K151" i="1"/>
  <c r="F163" i="1"/>
  <c r="K163" i="1"/>
  <c r="F165" i="1"/>
  <c r="K165" i="1"/>
  <c r="E166" i="1"/>
  <c r="F166" i="1"/>
  <c r="K166" i="1"/>
  <c r="F167" i="1"/>
  <c r="K167" i="1"/>
  <c r="F168" i="1"/>
  <c r="K168" i="1"/>
  <c r="F171" i="1"/>
  <c r="K171" i="1"/>
  <c r="F161" i="1"/>
  <c r="K161" i="1"/>
  <c r="F181" i="1"/>
  <c r="K181" i="1"/>
  <c r="F170" i="1"/>
  <c r="K170" i="1"/>
  <c r="F182" i="1"/>
  <c r="K182" i="1"/>
  <c r="F187" i="1"/>
  <c r="K187" i="1"/>
  <c r="F185" i="1"/>
  <c r="K185" i="1"/>
  <c r="F186" i="1"/>
  <c r="K186" i="1"/>
  <c r="F183" i="1"/>
  <c r="K183" i="1"/>
  <c r="E152" i="1"/>
  <c r="F152" i="1"/>
  <c r="K152" i="1"/>
  <c r="F158" i="1"/>
  <c r="K158" i="1"/>
  <c r="F184" i="1"/>
  <c r="K184" i="1"/>
  <c r="F169" i="1"/>
  <c r="K169" i="1"/>
  <c r="F175" i="1"/>
  <c r="K175" i="1"/>
  <c r="F188" i="1"/>
  <c r="K188" i="1"/>
  <c r="F173" i="1"/>
  <c r="K173" i="1"/>
  <c r="F177" i="1"/>
  <c r="K177" i="1"/>
  <c r="F159" i="1"/>
  <c r="K159" i="1"/>
  <c r="F164" i="1"/>
  <c r="K164" i="1"/>
  <c r="F172" i="1"/>
  <c r="K172" i="1"/>
  <c r="F160" i="1"/>
  <c r="K160" i="1"/>
  <c r="F180" i="1"/>
  <c r="K180" i="1"/>
  <c r="F174" i="1"/>
  <c r="K174" i="1"/>
  <c r="M176" i="1"/>
  <c r="M162" i="1"/>
  <c r="M156" i="1"/>
  <c r="M157" i="1"/>
  <c r="M179" i="1"/>
  <c r="M153" i="1"/>
  <c r="M154" i="1"/>
  <c r="M150" i="1"/>
  <c r="M155" i="1"/>
  <c r="M151" i="1"/>
  <c r="M163" i="1"/>
  <c r="M165" i="1"/>
  <c r="M166" i="1"/>
  <c r="M167" i="1"/>
  <c r="M168" i="1"/>
  <c r="M171" i="1"/>
  <c r="M161" i="1"/>
  <c r="M181" i="1"/>
  <c r="M170" i="1"/>
  <c r="M182" i="1"/>
  <c r="M187" i="1"/>
  <c r="M185" i="1"/>
  <c r="M186" i="1"/>
  <c r="M183" i="1"/>
  <c r="M152" i="1"/>
  <c r="M158" i="1"/>
  <c r="M184" i="1"/>
  <c r="M169" i="1"/>
  <c r="M175" i="1"/>
  <c r="M188" i="1"/>
  <c r="M173" i="1"/>
  <c r="M177" i="1"/>
  <c r="M159" i="1"/>
  <c r="M178" i="1"/>
  <c r="M164" i="1"/>
  <c r="M172" i="1"/>
  <c r="M160" i="1"/>
  <c r="M180" i="1"/>
  <c r="M174" i="1"/>
  <c r="O176" i="1"/>
  <c r="O162" i="1"/>
  <c r="O156" i="1"/>
  <c r="O157" i="1"/>
  <c r="O179" i="1"/>
  <c r="O153" i="1"/>
  <c r="O154" i="1"/>
  <c r="O150" i="1"/>
  <c r="O155" i="1"/>
  <c r="O151" i="1"/>
  <c r="O163" i="1"/>
  <c r="O165" i="1"/>
  <c r="O166" i="1"/>
  <c r="O167" i="1"/>
  <c r="O168" i="1"/>
  <c r="O171" i="1"/>
  <c r="O161" i="1"/>
  <c r="O181" i="1"/>
  <c r="O170" i="1"/>
  <c r="O182" i="1"/>
  <c r="O187" i="1"/>
  <c r="O185" i="1"/>
  <c r="O186" i="1"/>
  <c r="O183" i="1"/>
  <c r="O152" i="1"/>
  <c r="O158" i="1"/>
  <c r="O184" i="1"/>
  <c r="O169" i="1"/>
  <c r="O175" i="1"/>
  <c r="O188" i="1"/>
  <c r="O173" i="1"/>
  <c r="O177" i="1"/>
  <c r="O159" i="1"/>
  <c r="O178" i="1"/>
  <c r="O164" i="1"/>
  <c r="O172" i="1"/>
  <c r="O160" i="1"/>
  <c r="O180" i="1"/>
  <c r="O174" i="1"/>
  <c r="F7" i="1"/>
  <c r="K7" i="1"/>
  <c r="M7" i="1"/>
  <c r="O7" i="1"/>
  <c r="F71" i="1"/>
  <c r="F132" i="1"/>
  <c r="F11" i="1"/>
  <c r="F84" i="1"/>
  <c r="F145" i="1"/>
  <c r="O11" i="1"/>
  <c r="O84" i="1"/>
  <c r="O145" i="1"/>
  <c r="O20" i="1"/>
  <c r="O22" i="1"/>
  <c r="K132" i="1"/>
  <c r="M132" i="1"/>
  <c r="K11" i="1"/>
  <c r="M11" i="1"/>
  <c r="K84" i="1"/>
  <c r="M84" i="1"/>
  <c r="K145" i="1"/>
  <c r="M145" i="1"/>
  <c r="F20" i="1"/>
  <c r="K20" i="1"/>
  <c r="M20" i="1"/>
  <c r="F66" i="1"/>
  <c r="F140" i="1"/>
  <c r="F51" i="1"/>
  <c r="F107" i="1"/>
  <c r="F83" i="1"/>
  <c r="F19" i="1"/>
  <c r="F105" i="1"/>
  <c r="F127" i="1"/>
  <c r="K66" i="1"/>
  <c r="K140" i="1"/>
  <c r="K51" i="1"/>
  <c r="K107" i="1"/>
  <c r="K83" i="1"/>
  <c r="K19" i="1"/>
  <c r="K105" i="1"/>
  <c r="K127" i="1"/>
  <c r="M66" i="1"/>
  <c r="M140" i="1"/>
  <c r="M51" i="1"/>
  <c r="M107" i="1"/>
  <c r="M83" i="1"/>
  <c r="M19" i="1"/>
  <c r="M105" i="1"/>
  <c r="M127" i="1"/>
  <c r="O66" i="1"/>
  <c r="O140" i="1"/>
  <c r="O51" i="1"/>
  <c r="O107" i="1"/>
  <c r="O83" i="1"/>
  <c r="O19" i="1"/>
  <c r="O105" i="1"/>
  <c r="O127" i="1"/>
  <c r="F91" i="1"/>
  <c r="K91" i="1"/>
  <c r="M91" i="1"/>
  <c r="O91" i="1"/>
  <c r="F114" i="1"/>
  <c r="K114" i="1"/>
  <c r="M114" i="1"/>
  <c r="O114" i="1"/>
  <c r="F72" i="1"/>
  <c r="K72" i="1"/>
  <c r="M72" i="1"/>
  <c r="O72" i="1"/>
  <c r="F128" i="1"/>
  <c r="K128" i="1"/>
  <c r="M128" i="1"/>
  <c r="O128" i="1"/>
  <c r="F129" i="1"/>
  <c r="F104" i="1"/>
  <c r="F138" i="1"/>
  <c r="F21" i="1"/>
  <c r="F75" i="1"/>
  <c r="F100" i="1"/>
  <c r="F26" i="1"/>
  <c r="F63" i="1"/>
  <c r="F12" i="1"/>
  <c r="F37" i="1"/>
  <c r="F48" i="1"/>
  <c r="K21" i="1"/>
  <c r="K75" i="1"/>
  <c r="K100" i="1"/>
  <c r="K26" i="1"/>
  <c r="K63" i="1"/>
  <c r="K12" i="1"/>
  <c r="K37" i="1"/>
  <c r="K48" i="1"/>
  <c r="M21" i="1"/>
  <c r="M75" i="1"/>
  <c r="M100" i="1"/>
  <c r="M26" i="1"/>
  <c r="M63" i="1"/>
  <c r="M12" i="1"/>
  <c r="M37" i="1"/>
  <c r="M48" i="1"/>
  <c r="O21" i="1"/>
  <c r="O75" i="1"/>
  <c r="O100" i="1"/>
  <c r="O26" i="1"/>
  <c r="O63" i="1"/>
  <c r="O12" i="1"/>
  <c r="O37" i="1"/>
  <c r="O48" i="1"/>
  <c r="K138" i="1"/>
  <c r="M138" i="1"/>
  <c r="O138" i="1"/>
  <c r="F87" i="1"/>
  <c r="F124" i="1"/>
  <c r="F85" i="1"/>
  <c r="F88" i="1"/>
  <c r="F2" i="1"/>
  <c r="F149" i="1"/>
  <c r="F39" i="1"/>
  <c r="F136" i="1"/>
  <c r="F42" i="1"/>
  <c r="F33" i="1"/>
  <c r="F6" i="1"/>
  <c r="F9" i="1"/>
  <c r="F122" i="1"/>
  <c r="F139" i="1"/>
  <c r="F60" i="1"/>
  <c r="F40" i="1"/>
  <c r="F10" i="1"/>
  <c r="K87" i="1"/>
  <c r="K124" i="1"/>
  <c r="K85" i="1"/>
  <c r="K88" i="1"/>
  <c r="K2" i="1"/>
  <c r="K149" i="1"/>
  <c r="K39" i="1"/>
  <c r="K136" i="1"/>
  <c r="K42" i="1"/>
  <c r="K33" i="1"/>
  <c r="K6" i="1"/>
  <c r="K9" i="1"/>
  <c r="K122" i="1"/>
  <c r="K139" i="1"/>
  <c r="K60" i="1"/>
  <c r="K40" i="1"/>
  <c r="K10" i="1"/>
  <c r="K129" i="1"/>
  <c r="K104" i="1"/>
  <c r="M87" i="1"/>
  <c r="M124" i="1"/>
  <c r="M85" i="1"/>
  <c r="M88" i="1"/>
  <c r="M2" i="1"/>
  <c r="M149" i="1"/>
  <c r="M39" i="1"/>
  <c r="M136" i="1"/>
  <c r="M42" i="1"/>
  <c r="M33" i="1"/>
  <c r="M6" i="1"/>
  <c r="M9" i="1"/>
  <c r="M122" i="1"/>
  <c r="M139" i="1"/>
  <c r="M60" i="1"/>
  <c r="M40" i="1"/>
  <c r="M10" i="1"/>
  <c r="M129" i="1"/>
  <c r="M104" i="1"/>
  <c r="O87" i="1"/>
  <c r="O124" i="1"/>
  <c r="O85" i="1"/>
  <c r="O88" i="1"/>
  <c r="O2" i="1"/>
  <c r="O149" i="1"/>
  <c r="O39" i="1"/>
  <c r="O136" i="1"/>
  <c r="O42" i="1"/>
  <c r="O33" i="1"/>
  <c r="O6" i="1"/>
  <c r="O9" i="1"/>
  <c r="O122" i="1"/>
  <c r="O139" i="1"/>
  <c r="O60" i="1"/>
  <c r="O40" i="1"/>
  <c r="O10" i="1"/>
  <c r="O129" i="1"/>
  <c r="O104" i="1"/>
  <c r="F62" i="1"/>
  <c r="K62" i="1"/>
  <c r="M62" i="1"/>
  <c r="O62" i="1"/>
  <c r="F73" i="1"/>
  <c r="F99" i="1"/>
  <c r="F5" i="1"/>
  <c r="F141" i="1"/>
  <c r="F16" i="1"/>
  <c r="F79" i="1"/>
  <c r="F41" i="1"/>
  <c r="F95" i="1"/>
  <c r="K73" i="1"/>
  <c r="K99" i="1"/>
  <c r="K5" i="1"/>
  <c r="K141" i="1"/>
  <c r="K16" i="1"/>
  <c r="K79" i="1"/>
  <c r="K41" i="1"/>
  <c r="K95" i="1"/>
  <c r="M73" i="1"/>
  <c r="M99" i="1"/>
  <c r="M5" i="1"/>
  <c r="M141" i="1"/>
  <c r="M16" i="1"/>
  <c r="M79" i="1"/>
  <c r="M41" i="1"/>
  <c r="M95" i="1"/>
  <c r="O73" i="1"/>
  <c r="O99" i="1"/>
  <c r="O5" i="1"/>
  <c r="O141" i="1"/>
  <c r="O16" i="1"/>
  <c r="O79" i="1"/>
  <c r="O41" i="1"/>
  <c r="O95" i="1"/>
  <c r="F50" i="1"/>
  <c r="F45" i="1"/>
  <c r="F142" i="1"/>
  <c r="F25" i="1"/>
  <c r="F109" i="1"/>
  <c r="F31" i="1"/>
  <c r="F120" i="1"/>
  <c r="K50" i="1"/>
  <c r="K45" i="1"/>
  <c r="K142" i="1"/>
  <c r="K25" i="1"/>
  <c r="K109" i="1"/>
  <c r="K31" i="1"/>
  <c r="K120" i="1"/>
  <c r="M50" i="1"/>
  <c r="M45" i="1"/>
  <c r="M142" i="1"/>
  <c r="M25" i="1"/>
  <c r="M109" i="1"/>
  <c r="M31" i="1"/>
  <c r="M120" i="1"/>
  <c r="O50" i="1"/>
  <c r="O45" i="1"/>
  <c r="O142" i="1"/>
  <c r="O25" i="1"/>
  <c r="O109" i="1"/>
  <c r="O31" i="1"/>
  <c r="O120" i="1"/>
  <c r="F65" i="1"/>
  <c r="F82" i="1"/>
  <c r="F113" i="1"/>
  <c r="K65" i="1"/>
  <c r="K82" i="1"/>
  <c r="K113" i="1"/>
  <c r="M65" i="1"/>
  <c r="M82" i="1"/>
  <c r="M113" i="1"/>
  <c r="O65" i="1"/>
  <c r="O82" i="1"/>
  <c r="O113" i="1"/>
  <c r="F101" i="1"/>
  <c r="F15" i="1"/>
  <c r="F70" i="1"/>
  <c r="F59" i="1"/>
  <c r="F94" i="1"/>
  <c r="F121" i="1"/>
  <c r="F47" i="1"/>
  <c r="F43" i="1"/>
  <c r="F52" i="1"/>
  <c r="F56" i="1"/>
  <c r="F3" i="1"/>
  <c r="K101" i="1"/>
  <c r="K15" i="1"/>
  <c r="K70" i="1"/>
  <c r="K59" i="1"/>
  <c r="K94" i="1"/>
  <c r="K121" i="1"/>
  <c r="K47" i="1"/>
  <c r="K43" i="1"/>
  <c r="K52" i="1"/>
  <c r="K56" i="1"/>
  <c r="K3" i="1"/>
  <c r="M101" i="1"/>
  <c r="M15" i="1"/>
  <c r="M70" i="1"/>
  <c r="M59" i="1"/>
  <c r="M94" i="1"/>
  <c r="M121" i="1"/>
  <c r="M47" i="1"/>
  <c r="M43" i="1"/>
  <c r="M52" i="1"/>
  <c r="M56" i="1"/>
  <c r="M3" i="1"/>
  <c r="O101" i="1"/>
  <c r="O15" i="1"/>
  <c r="O70" i="1"/>
  <c r="O59" i="1"/>
  <c r="O94" i="1"/>
  <c r="O121" i="1"/>
  <c r="O47" i="1"/>
  <c r="O43" i="1"/>
  <c r="O52" i="1"/>
  <c r="O56" i="1"/>
  <c r="O3" i="1"/>
  <c r="F143" i="1"/>
  <c r="F36" i="1"/>
  <c r="K143" i="1"/>
  <c r="K36" i="1"/>
  <c r="M143" i="1"/>
  <c r="M36" i="1"/>
  <c r="O143" i="1"/>
  <c r="O36" i="1"/>
  <c r="F57" i="1"/>
  <c r="F108" i="1"/>
  <c r="F118" i="1"/>
  <c r="F86" i="1"/>
  <c r="F74" i="1"/>
  <c r="F111" i="1"/>
  <c r="F115" i="1"/>
  <c r="F38" i="1"/>
  <c r="K57" i="1"/>
  <c r="K108" i="1"/>
  <c r="K118" i="1"/>
  <c r="K86" i="1"/>
  <c r="K74" i="1"/>
  <c r="K111" i="1"/>
  <c r="K115" i="1"/>
  <c r="K38" i="1"/>
  <c r="M57" i="1"/>
  <c r="M108" i="1"/>
  <c r="M118" i="1"/>
  <c r="M86" i="1"/>
  <c r="M74" i="1"/>
  <c r="M111" i="1"/>
  <c r="M115" i="1"/>
  <c r="M38" i="1"/>
  <c r="O57" i="1"/>
  <c r="O108" i="1"/>
  <c r="O118" i="1"/>
  <c r="O86" i="1"/>
  <c r="O74" i="1"/>
  <c r="O111" i="1"/>
  <c r="O115" i="1"/>
  <c r="O38" i="1"/>
  <c r="F23" i="1"/>
  <c r="F64" i="1"/>
  <c r="F144" i="1"/>
  <c r="F61" i="1"/>
  <c r="F8" i="1"/>
  <c r="F117" i="1"/>
  <c r="F58" i="1"/>
  <c r="F137" i="1"/>
  <c r="F78" i="1"/>
  <c r="F18" i="1"/>
  <c r="F89" i="1"/>
  <c r="F133" i="1"/>
  <c r="K71" i="1"/>
  <c r="K23" i="1"/>
  <c r="K64" i="1"/>
  <c r="K144" i="1"/>
  <c r="K61" i="1"/>
  <c r="K8" i="1"/>
  <c r="K117" i="1"/>
  <c r="K58" i="1"/>
  <c r="K137" i="1"/>
  <c r="K78" i="1"/>
  <c r="K18" i="1"/>
  <c r="K89" i="1"/>
  <c r="K133" i="1"/>
  <c r="M71" i="1"/>
  <c r="M23" i="1"/>
  <c r="M64" i="1"/>
  <c r="M144" i="1"/>
  <c r="M61" i="1"/>
  <c r="M8" i="1"/>
  <c r="M117" i="1"/>
  <c r="M58" i="1"/>
  <c r="M137" i="1"/>
  <c r="M78" i="1"/>
  <c r="M18" i="1"/>
  <c r="M89" i="1"/>
  <c r="M133" i="1"/>
  <c r="O71" i="1"/>
  <c r="O23" i="1"/>
  <c r="O64" i="1"/>
  <c r="O144" i="1"/>
  <c r="O61" i="1"/>
  <c r="O8" i="1"/>
  <c r="O117" i="1"/>
  <c r="O58" i="1"/>
  <c r="O137" i="1"/>
  <c r="O78" i="1"/>
  <c r="O18" i="1"/>
  <c r="O89" i="1"/>
  <c r="O133" i="1"/>
  <c r="O132" i="1"/>
  <c r="F93" i="1"/>
  <c r="K93" i="1"/>
  <c r="M93" i="1"/>
  <c r="O93" i="1"/>
  <c r="F35" i="1"/>
  <c r="K35" i="1"/>
  <c r="M35" i="1"/>
  <c r="O35" i="1"/>
  <c r="F55" i="1"/>
  <c r="K55" i="1"/>
  <c r="M55" i="1"/>
  <c r="O55" i="1"/>
  <c r="F14" i="1"/>
  <c r="K14" i="1"/>
  <c r="M14" i="1"/>
  <c r="O14" i="1"/>
  <c r="F90" i="1"/>
  <c r="K90" i="1"/>
  <c r="M90" i="1"/>
  <c r="O90" i="1"/>
  <c r="F134" i="1"/>
  <c r="F125" i="1"/>
  <c r="F106" i="1"/>
  <c r="K134" i="1"/>
  <c r="K125" i="1"/>
  <c r="K106" i="1"/>
  <c r="M134" i="1"/>
  <c r="M125" i="1"/>
  <c r="M106" i="1"/>
  <c r="O134" i="1"/>
  <c r="O125" i="1"/>
  <c r="O106" i="1"/>
  <c r="F46" i="1"/>
  <c r="K46" i="1"/>
  <c r="M46" i="1"/>
  <c r="O46" i="1"/>
  <c r="F22" i="1"/>
  <c r="F126" i="1"/>
  <c r="K22" i="1"/>
  <c r="K126" i="1"/>
  <c r="M22" i="1"/>
  <c r="M126" i="1"/>
  <c r="O126" i="1"/>
  <c r="F69" i="1"/>
  <c r="K69" i="1"/>
  <c r="M69" i="1"/>
  <c r="O69" i="1"/>
  <c r="F53" i="1"/>
  <c r="K53" i="1"/>
  <c r="M53" i="1"/>
  <c r="O53" i="1"/>
  <c r="O17" i="1"/>
  <c r="E17" i="1"/>
  <c r="F17" i="1"/>
  <c r="K17" i="1"/>
  <c r="M17" i="1"/>
  <c r="B27" i="1"/>
  <c r="F4" i="1"/>
  <c r="K4" i="1"/>
  <c r="F80" i="1"/>
  <c r="K80" i="1"/>
  <c r="F76" i="1"/>
  <c r="K76" i="1"/>
  <c r="F98" i="1"/>
  <c r="K98" i="1"/>
  <c r="F13" i="1"/>
  <c r="K13" i="1"/>
  <c r="F54" i="1"/>
  <c r="K54" i="1"/>
  <c r="F112" i="1"/>
  <c r="K112" i="1"/>
  <c r="F130" i="1"/>
  <c r="K130" i="1"/>
  <c r="F131" i="1"/>
  <c r="K131" i="1"/>
  <c r="F24" i="1"/>
  <c r="K24" i="1"/>
  <c r="F29" i="1"/>
  <c r="K29" i="1"/>
  <c r="E34" i="1"/>
  <c r="F34" i="1"/>
  <c r="K34" i="1"/>
  <c r="F30" i="1"/>
  <c r="K30" i="1"/>
  <c r="F81" i="1"/>
  <c r="K81" i="1"/>
  <c r="F68" i="1"/>
  <c r="K68" i="1"/>
  <c r="F28" i="1"/>
  <c r="K28" i="1"/>
  <c r="F135" i="1"/>
  <c r="K135" i="1"/>
  <c r="F123" i="1"/>
  <c r="K123" i="1"/>
  <c r="F103" i="1"/>
  <c r="K103" i="1"/>
  <c r="F27" i="1"/>
  <c r="K27" i="1"/>
  <c r="F102" i="1"/>
  <c r="K102" i="1"/>
  <c r="F97" i="1"/>
  <c r="K97" i="1"/>
  <c r="E77" i="1"/>
  <c r="F77" i="1"/>
  <c r="K77" i="1"/>
  <c r="F92" i="1"/>
  <c r="K92" i="1"/>
  <c r="F32" i="1"/>
  <c r="K32" i="1"/>
  <c r="F44" i="1"/>
  <c r="K44" i="1"/>
  <c r="F148" i="1"/>
  <c r="K148" i="1"/>
  <c r="F96" i="1"/>
  <c r="K96" i="1"/>
  <c r="F49" i="1"/>
  <c r="K49" i="1"/>
  <c r="F67" i="1"/>
  <c r="K67" i="1"/>
  <c r="F119" i="1"/>
  <c r="K119" i="1"/>
  <c r="F116" i="1"/>
  <c r="K116" i="1"/>
  <c r="F110" i="1"/>
  <c r="K110" i="1"/>
  <c r="F146" i="1"/>
  <c r="K146" i="1"/>
  <c r="F147" i="1"/>
  <c r="K147" i="1"/>
  <c r="O147" i="1"/>
  <c r="M147" i="1"/>
  <c r="B147" i="1"/>
  <c r="O146" i="1"/>
  <c r="M146" i="1"/>
  <c r="B146" i="1"/>
  <c r="O110" i="1"/>
  <c r="M110" i="1"/>
  <c r="B110" i="1"/>
  <c r="O116" i="1"/>
  <c r="M116" i="1"/>
  <c r="B116" i="1"/>
  <c r="O119" i="1"/>
  <c r="M119" i="1"/>
  <c r="B119" i="1"/>
  <c r="O67" i="1"/>
  <c r="M67" i="1"/>
  <c r="B67" i="1"/>
  <c r="O49" i="1"/>
  <c r="M49" i="1"/>
  <c r="B49" i="1"/>
  <c r="O96" i="1"/>
  <c r="M96" i="1"/>
  <c r="B96" i="1"/>
  <c r="O148" i="1"/>
  <c r="M148" i="1"/>
  <c r="B148" i="1"/>
  <c r="O44" i="1"/>
  <c r="M44" i="1"/>
  <c r="B44" i="1"/>
  <c r="O32" i="1"/>
  <c r="M32" i="1"/>
  <c r="B32" i="1"/>
  <c r="O92" i="1"/>
  <c r="M92" i="1"/>
  <c r="B92" i="1"/>
  <c r="O77" i="1"/>
  <c r="M77" i="1"/>
  <c r="B77" i="1"/>
  <c r="O97" i="1"/>
  <c r="M97" i="1"/>
  <c r="B97" i="1"/>
  <c r="O102" i="1"/>
  <c r="M102" i="1"/>
  <c r="B102" i="1"/>
  <c r="O27" i="1"/>
  <c r="M27" i="1"/>
  <c r="O103" i="1"/>
  <c r="M103" i="1"/>
  <c r="B103" i="1"/>
  <c r="O123" i="1"/>
  <c r="M123" i="1"/>
  <c r="B123" i="1"/>
  <c r="O135" i="1"/>
  <c r="M135" i="1"/>
  <c r="O28" i="1"/>
  <c r="M28" i="1"/>
  <c r="B28" i="1"/>
  <c r="O68" i="1"/>
  <c r="M68" i="1"/>
  <c r="B68" i="1"/>
  <c r="O81" i="1"/>
  <c r="M81" i="1"/>
  <c r="B81" i="1"/>
  <c r="O30" i="1"/>
  <c r="M30" i="1"/>
  <c r="B30" i="1"/>
  <c r="O34" i="1"/>
  <c r="M34" i="1"/>
  <c r="B34" i="1"/>
  <c r="O29" i="1"/>
  <c r="M29" i="1"/>
  <c r="B29" i="1"/>
  <c r="O24" i="1"/>
  <c r="M24" i="1"/>
  <c r="B24" i="1"/>
  <c r="O131" i="1"/>
  <c r="M131" i="1"/>
  <c r="B131" i="1"/>
  <c r="O130" i="1"/>
  <c r="M130" i="1"/>
  <c r="B130" i="1"/>
  <c r="O112" i="1"/>
  <c r="M112" i="1"/>
  <c r="B112" i="1"/>
  <c r="O54" i="1"/>
  <c r="M54" i="1"/>
  <c r="B54" i="1"/>
  <c r="O13" i="1"/>
  <c r="M13" i="1"/>
  <c r="B13" i="1"/>
  <c r="O98" i="1"/>
  <c r="M98" i="1"/>
  <c r="B98" i="1"/>
  <c r="O76" i="1"/>
  <c r="M76" i="1"/>
  <c r="B76" i="1"/>
  <c r="O80" i="1"/>
  <c r="M80" i="1"/>
  <c r="B80" i="1"/>
  <c r="O4" i="1"/>
  <c r="M4" i="1"/>
  <c r="B4" i="1"/>
  <c r="B17" i="1"/>
</calcChain>
</file>

<file path=xl/sharedStrings.xml><?xml version="1.0" encoding="utf-8"?>
<sst xmlns="http://schemas.openxmlformats.org/spreadsheetml/2006/main" count="731" uniqueCount="226">
  <si>
    <t>M2</t>
  </si>
  <si>
    <t>M9</t>
  </si>
  <si>
    <t>M10</t>
  </si>
  <si>
    <t>Swiss Federal Institute of Technology Lausanne</t>
  </si>
  <si>
    <t>CH</t>
  </si>
  <si>
    <t>Delft University of Technology</t>
  </si>
  <si>
    <t>NL</t>
  </si>
  <si>
    <t>Centrale Superior Paris</t>
  </si>
  <si>
    <t>FR</t>
  </si>
  <si>
    <t>Chalmers University of Technology</t>
  </si>
  <si>
    <t>SE</t>
  </si>
  <si>
    <t>Swiss Federal Institute of Technology Zurich</t>
  </si>
  <si>
    <t>Universidad Carlos III de Madrid</t>
  </si>
  <si>
    <t>ES</t>
  </si>
  <si>
    <t>University of Notre Dame</t>
  </si>
  <si>
    <t>Karolinska Institute</t>
  </si>
  <si>
    <t>Ecole Normale Superieure - Lyon</t>
  </si>
  <si>
    <t>Ecole Polytechnique</t>
  </si>
  <si>
    <t>Catholic University of Louvain</t>
  </si>
  <si>
    <t>BE</t>
  </si>
  <si>
    <t>University of Geneva</t>
  </si>
  <si>
    <t>IESE Business School</t>
  </si>
  <si>
    <t>HEC Paris</t>
  </si>
  <si>
    <t>ISR</t>
  </si>
  <si>
    <t xml:space="preserve">Institut Mines-Télécom </t>
  </si>
  <si>
    <t>Technical University of Denmark</t>
  </si>
  <si>
    <t>DK</t>
  </si>
  <si>
    <t>Leiden University</t>
  </si>
  <si>
    <t>ITMO University</t>
  </si>
  <si>
    <t>RU</t>
  </si>
  <si>
    <t>Eindhoven University of Technology</t>
  </si>
  <si>
    <t>University of Lausanne</t>
  </si>
  <si>
    <t>The University of Edinburgh</t>
  </si>
  <si>
    <t>UK</t>
  </si>
  <si>
    <t>University of Zurich</t>
  </si>
  <si>
    <t>The Hebrew University of Jerusalem</t>
  </si>
  <si>
    <t>Autonomous University of Madrid</t>
  </si>
  <si>
    <t>The University of Manchester</t>
  </si>
  <si>
    <t>University College London</t>
  </si>
  <si>
    <t>Copenhagen Business School</t>
  </si>
  <si>
    <t>University of Oxford</t>
  </si>
  <si>
    <t>KU Leuven</t>
  </si>
  <si>
    <t>Ludwig-Maximilians-University of Munich (LMU)</t>
  </si>
  <si>
    <t>DE</t>
  </si>
  <si>
    <t>Sorbonne University System</t>
  </si>
  <si>
    <t>Technical University Munich</t>
  </si>
  <si>
    <t>RWTH Aachen University</t>
  </si>
  <si>
    <t>Sapienza University of Rome</t>
  </si>
  <si>
    <t>IT</t>
  </si>
  <si>
    <t>Lund University</t>
  </si>
  <si>
    <t>universityName</t>
  </si>
  <si>
    <t>country</t>
  </si>
  <si>
    <t>countryCode</t>
  </si>
  <si>
    <t>continent</t>
  </si>
  <si>
    <t>universitySize</t>
  </si>
  <si>
    <t>universitySizeValue</t>
  </si>
  <si>
    <t>shangaiRanking</t>
  </si>
  <si>
    <t>Europe</t>
  </si>
  <si>
    <t>courseraMOOCS</t>
  </si>
  <si>
    <t>edXMOOCS</t>
  </si>
  <si>
    <t>totalMOOCS</t>
  </si>
  <si>
    <t>ranking10</t>
  </si>
  <si>
    <t>ranking2</t>
  </si>
  <si>
    <t>ranking9</t>
  </si>
  <si>
    <t>America</t>
  </si>
  <si>
    <t>US</t>
  </si>
  <si>
    <t>Cape Town University</t>
  </si>
  <si>
    <t>South Africa</t>
  </si>
  <si>
    <t>SA</t>
  </si>
  <si>
    <t>Africa</t>
  </si>
  <si>
    <t>Melbourne University</t>
  </si>
  <si>
    <t>Australia</t>
  </si>
  <si>
    <t>AU</t>
  </si>
  <si>
    <t>Oceania</t>
  </si>
  <si>
    <t>Hong Kong University</t>
  </si>
  <si>
    <t>Asia</t>
  </si>
  <si>
    <t>Arizona State University</t>
  </si>
  <si>
    <t>United States</t>
  </si>
  <si>
    <t>Ecole Polytechnique Federale de Lausanne</t>
  </si>
  <si>
    <t>France</t>
  </si>
  <si>
    <t>Ecole des Ponts ParisTech</t>
  </si>
  <si>
    <t>Berklee College of Music</t>
  </si>
  <si>
    <t>California Institute of the Arts</t>
  </si>
  <si>
    <t>Caltech</t>
  </si>
  <si>
    <t>Case Western Reserve University</t>
  </si>
  <si>
    <t>Columbia University</t>
  </si>
  <si>
    <t>Duke University</t>
  </si>
  <si>
    <t>Emory University</t>
  </si>
  <si>
    <t>Georgia Institute of Technology</t>
  </si>
  <si>
    <t>Imperial College London</t>
  </si>
  <si>
    <t>China</t>
  </si>
  <si>
    <t>CN</t>
  </si>
  <si>
    <t>University of Leeds</t>
  </si>
  <si>
    <t>University of Houston System</t>
  </si>
  <si>
    <t>University of Kentucky</t>
  </si>
  <si>
    <t>University of Maryland, College Park</t>
  </si>
  <si>
    <t>University of Michigan</t>
  </si>
  <si>
    <t>University of Minnesota</t>
  </si>
  <si>
    <t>University of Nebraska</t>
  </si>
  <si>
    <t>University of New Mexico</t>
  </si>
  <si>
    <t>University of Pennsylvania</t>
  </si>
  <si>
    <t>University of Pittsburgh</t>
  </si>
  <si>
    <t>University of Rochester</t>
  </si>
  <si>
    <t>University of Science and Technology of China</t>
  </si>
  <si>
    <t>University of Toronto</t>
  </si>
  <si>
    <t>University of Virginia</t>
  </si>
  <si>
    <t>University of Washington</t>
  </si>
  <si>
    <t>University of Western Australia</t>
  </si>
  <si>
    <t>Canada</t>
  </si>
  <si>
    <t>CA</t>
  </si>
  <si>
    <t>Utrecht University</t>
  </si>
  <si>
    <t>Vanderbilt University</t>
  </si>
  <si>
    <t>Wesleyan University</t>
  </si>
  <si>
    <t>West Virginia University</t>
  </si>
  <si>
    <t>Xi'an Jiaotong University</t>
  </si>
  <si>
    <t>Yale University</t>
  </si>
  <si>
    <t>Yeshiva University</t>
  </si>
  <si>
    <t>Yonsei University</t>
  </si>
  <si>
    <t>Bocconi University</t>
  </si>
  <si>
    <t>Autonomous University of Barcelona</t>
  </si>
  <si>
    <t>University of Barcelona</t>
  </si>
  <si>
    <t>University of Alberta</t>
  </si>
  <si>
    <t>University of Amsterdam</t>
  </si>
  <si>
    <t>University of Arizona</t>
  </si>
  <si>
    <t>University of Colorado Boulder</t>
  </si>
  <si>
    <t>University of Colorado System</t>
  </si>
  <si>
    <t>University of Copenhagen</t>
  </si>
  <si>
    <t>University of Florida</t>
  </si>
  <si>
    <t>Tel Aviv University</t>
  </si>
  <si>
    <t>The Chinese University of Hong Kong</t>
  </si>
  <si>
    <t>The George Washington University</t>
  </si>
  <si>
    <t>The Hong Kong University of Science and Technology</t>
  </si>
  <si>
    <t>The State University of New York</t>
  </si>
  <si>
    <t>Technion - Israel Institute of Technology</t>
  </si>
  <si>
    <t>Stanford University</t>
  </si>
  <si>
    <t>Shanghai Jiao Tong University</t>
  </si>
  <si>
    <t>Sciences Po</t>
  </si>
  <si>
    <t>Sberbank Corporate University</t>
  </si>
  <si>
    <t>Saint Petersburg State University</t>
  </si>
  <si>
    <t>Rutgers the State University of New Jersey</t>
  </si>
  <si>
    <t>Rice University</t>
  </si>
  <si>
    <t>Princeton University</t>
  </si>
  <si>
    <t>Politecnico di Milano</t>
  </si>
  <si>
    <t>Peter the Great St. Petersburg Polytechnic University</t>
  </si>
  <si>
    <t>Peking University</t>
  </si>
  <si>
    <t xml:space="preserve">Novosibirsk State University </t>
  </si>
  <si>
    <t>Northwestern University</t>
  </si>
  <si>
    <t>New York University Tandon School of Engineering</t>
  </si>
  <si>
    <t>National University of Singapore</t>
  </si>
  <si>
    <t>National Taiwan University</t>
  </si>
  <si>
    <t>National Research University Higher School of Economics</t>
  </si>
  <si>
    <t>National Research Tomsk State University</t>
  </si>
  <si>
    <t>National Research Nuclear University MEPhI</t>
  </si>
  <si>
    <t>Nanjing University</t>
  </si>
  <si>
    <t>Moscow State Institute of International Relations (MGIMO)</t>
  </si>
  <si>
    <t>Moscow Institute of Physics and Technology</t>
  </si>
  <si>
    <t>Michigan State University</t>
  </si>
  <si>
    <t>McMaster University</t>
  </si>
  <si>
    <t>Macquarie University</t>
  </si>
  <si>
    <t>EM Lyon Business School</t>
  </si>
  <si>
    <t>Universidad Nacional Autonoma de Mexico</t>
  </si>
  <si>
    <t>Universidad de los Andes</t>
  </si>
  <si>
    <t>Universidad de Chile</t>
  </si>
  <si>
    <t>Universidad Austral</t>
  </si>
  <si>
    <t>Tecnologico de Monterrey</t>
  </si>
  <si>
    <t>Pontificia Universidad Catolica de Chile</t>
  </si>
  <si>
    <t>Insper</t>
  </si>
  <si>
    <t>Brazil</t>
  </si>
  <si>
    <t>BR</t>
  </si>
  <si>
    <t>IE Business School</t>
  </si>
  <si>
    <t>Spain</t>
  </si>
  <si>
    <t>Koc University</t>
  </si>
  <si>
    <t>Turkey</t>
  </si>
  <si>
    <t>TR</t>
  </si>
  <si>
    <t>Instituto Tecnologico de Aeronautica</t>
  </si>
  <si>
    <t>Indian School of Business</t>
  </si>
  <si>
    <t>Icahn School of Medicine at Mount Sinai</t>
  </si>
  <si>
    <t>Johns Hopkins University</t>
  </si>
  <si>
    <t>Korea Advanced Institute of Science and Technology</t>
  </si>
  <si>
    <t>Fudan University</t>
  </si>
  <si>
    <t>ESSEC Business School</t>
  </si>
  <si>
    <t>ESADE Business and Law School</t>
  </si>
  <si>
    <t>Erasmus University Rotterdam</t>
  </si>
  <si>
    <t>Italy</t>
  </si>
  <si>
    <t>Switzerland</t>
  </si>
  <si>
    <t>University of Illinois Urbana-Campaign</t>
  </si>
  <si>
    <t>Mexico</t>
  </si>
  <si>
    <t>University of Georgia</t>
  </si>
  <si>
    <t>The University of New South Wales</t>
  </si>
  <si>
    <t>Netherlands</t>
  </si>
  <si>
    <t>South Korea</t>
  </si>
  <si>
    <t>KR</t>
  </si>
  <si>
    <t>Denmark</t>
  </si>
  <si>
    <t>University of California, Berkeley</t>
  </si>
  <si>
    <t>University of North Carolina at Chapel Hill</t>
  </si>
  <si>
    <t>University of Sydney</t>
  </si>
  <si>
    <t>University of Tokyo</t>
  </si>
  <si>
    <t>Japan</t>
  </si>
  <si>
    <t>JP</t>
  </si>
  <si>
    <t>Israel</t>
  </si>
  <si>
    <t>Pennsylvania State University</t>
  </si>
  <si>
    <t>University of Chicago</t>
  </si>
  <si>
    <t>Russia</t>
  </si>
  <si>
    <t>Sweden</t>
  </si>
  <si>
    <t>Nanyang Technological University</t>
  </si>
  <si>
    <t>Singapore</t>
  </si>
  <si>
    <t>SG</t>
  </si>
  <si>
    <t>Taiwan</t>
  </si>
  <si>
    <t>TW</t>
  </si>
  <si>
    <t>Chile</t>
  </si>
  <si>
    <t>CL</t>
  </si>
  <si>
    <t>MX</t>
  </si>
  <si>
    <t>Argentina</t>
  </si>
  <si>
    <t>AR</t>
  </si>
  <si>
    <t>Colombia</t>
  </si>
  <si>
    <t>CO</t>
  </si>
  <si>
    <t>University of Sao Paulo</t>
  </si>
  <si>
    <t>‎92064</t>
  </si>
  <si>
    <t>University of Campinas</t>
  </si>
  <si>
    <t>India</t>
  </si>
  <si>
    <t>IN</t>
  </si>
  <si>
    <t>Harvard University</t>
  </si>
  <si>
    <t>year</t>
  </si>
  <si>
    <t>IsraelX</t>
  </si>
  <si>
    <t>The Imperial College of Science, Technology and Medicine</t>
  </si>
  <si>
    <t>Belgium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</si>
</sst>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\ _€_-;\-* #,##0.00\ _€_-;_-* &quot;-&quot;??\ _€_-;_-@_-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E1F2"/>
        <bgColor rgb="FFD9E1F2"/>
      </patternFill>
    </fill>
  </fills>
  <borders count="2">
    <border>
      <left/>
      <right/>
      <top/>
      <bottom/>
      <diagonal/>
    </border>
    <border>
      <left/>
      <right/>
      <top style="thin">
        <color rgb="FF8EA9DB"/>
      </top>
      <bottom style="thin">
        <color rgb="FF8EA9DB"/>
      </bottom>
      <diagonal/>
    </border>
  </borders>
  <cellStyleXfs count="14">
    <xf numFmtId="0" fontId="0" fillId="0" borderId="0"/>
    <xf numFmtId="164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1">
    <xf numFmtId="0" fontId="0" fillId="0" borderId="0" xfId="0"/>
    <xf numFmtId="0" fontId="2" fillId="0" borderId="0" xfId="0" applyFont="1" applyAlignment="1">
      <alignment textRotation="45"/>
    </xf>
    <xf numFmtId="1" fontId="0" fillId="0" borderId="0" xfId="0" applyNumberFormat="1"/>
    <xf numFmtId="1" fontId="3" fillId="0" borderId="0" xfId="0" applyNumberFormat="1" applyFont="1"/>
    <xf numFmtId="2" fontId="0" fillId="0" borderId="0" xfId="1" applyNumberFormat="1" applyFont="1"/>
    <xf numFmtId="1" fontId="0" fillId="0" borderId="0" xfId="1" applyNumberFormat="1" applyFont="1"/>
    <xf numFmtId="0" fontId="0" fillId="0" borderId="0" xfId="0" applyNumberFormat="1"/>
    <xf numFmtId="2" fontId="0" fillId="0" borderId="0" xfId="0" applyNumberFormat="1"/>
    <xf numFmtId="0" fontId="6" fillId="0" borderId="0" xfId="0" applyFont="1"/>
    <xf numFmtId="0" fontId="0" fillId="0" borderId="1" xfId="0" applyBorder="1"/>
    <xf numFmtId="0" fontId="6" fillId="0" borderId="1" xfId="0" applyFont="1" applyBorder="1"/>
    <xf numFmtId="1" fontId="0" fillId="0" borderId="0" xfId="0" applyNumberFormat="1" applyAlignment="1">
      <alignment horizontal="right" vertical="center"/>
    </xf>
    <xf numFmtId="0" fontId="6" fillId="0" borderId="0" xfId="0" applyFont="1" applyBorder="1"/>
    <xf numFmtId="0" fontId="0" fillId="0" borderId="0" xfId="0" applyBorder="1"/>
    <xf numFmtId="1" fontId="6" fillId="2" borderId="1" xfId="0" applyNumberFormat="1" applyFont="1" applyFill="1" applyBorder="1"/>
    <xf numFmtId="1" fontId="6" fillId="0" borderId="1" xfId="0" applyNumberFormat="1" applyFont="1" applyBorder="1"/>
    <xf numFmtId="1" fontId="0" fillId="0" borderId="0" xfId="0" applyNumberFormat="1" applyBorder="1"/>
    <xf numFmtId="0" fontId="0" fillId="0" borderId="0" xfId="0" applyNumberFormat="1" applyBorder="1"/>
    <xf numFmtId="2" fontId="0" fillId="0" borderId="0" xfId="0" applyNumberFormat="1" applyBorder="1"/>
    <xf numFmtId="1" fontId="6" fillId="0" borderId="1" xfId="0" applyNumberFormat="1" applyFont="1" applyFill="1" applyBorder="1"/>
    <xf numFmtId="0" fontId="6" fillId="0" borderId="1" xfId="0" applyNumberFormat="1" applyFont="1" applyFill="1" applyBorder="1"/>
  </cellXfs>
  <cellStyles count="14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Normal" xfId="0" builtinId="0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1" formatCode="0"/>
      <fill>
        <patternFill patternType="solid">
          <fgColor rgb="FFD9E1F2"/>
          <bgColor rgb="FFD9E1F2"/>
        </patternFill>
      </fill>
      <border diagonalUp="0" diagonalDown="0">
        <left/>
        <right/>
        <top style="thin">
          <color rgb="FF8EA9DB"/>
        </top>
        <bottom style="thin">
          <color rgb="FF8EA9DB"/>
        </bottom>
        <vertical/>
        <horizontal/>
      </border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" formatCode="0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" formatCode="0"/>
    </dxf>
    <dxf>
      <numFmt numFmtId="2" formatCode="0.00"/>
    </dxf>
    <dxf>
      <numFmt numFmtId="0" formatCode="General"/>
    </dxf>
    <dxf>
      <numFmt numFmtId="1" formatCode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45" wrapText="0" indent="0" justifyLastLine="0" shrinkToFit="0" readingOrder="0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irelitwin/Desktop/TFG/OTHERS/mooc-research-public/trunk/papers/emooc2017/EMOOC-CONFERENC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URSERA-RAW"/>
      <sheetName val="COURSERA_EUROPE"/>
      <sheetName val="EDX-RAW"/>
      <sheetName val="EDX-EUROPE"/>
      <sheetName val="SHANGAI-ALUMNI-2016"/>
      <sheetName val="METRICS-UNIVERSITY"/>
      <sheetName val="METRICS-COUNTRY"/>
    </sheetNames>
    <sheetDataSet>
      <sheetData sheetId="0" refreshError="1"/>
      <sheetData sheetId="1" refreshError="1">
        <row r="2">
          <cell r="I2" t="str">
            <v>Sweden</v>
          </cell>
        </row>
        <row r="3">
          <cell r="I3" t="str">
            <v>Denmark</v>
          </cell>
        </row>
        <row r="4">
          <cell r="I4" t="str">
            <v>UK</v>
          </cell>
        </row>
        <row r="6">
          <cell r="I6" t="str">
            <v>UK</v>
          </cell>
        </row>
        <row r="8">
          <cell r="I8" t="str">
            <v>Israel</v>
          </cell>
        </row>
        <row r="9">
          <cell r="I9" t="str">
            <v>Germany</v>
          </cell>
        </row>
        <row r="10">
          <cell r="I10" t="str">
            <v>UK</v>
          </cell>
        </row>
        <row r="11">
          <cell r="I11" t="str">
            <v>Netherlands</v>
          </cell>
        </row>
        <row r="12">
          <cell r="I12" t="str">
            <v>Switzerland</v>
          </cell>
        </row>
        <row r="15">
          <cell r="I15" t="str">
            <v>Switzerland</v>
          </cell>
        </row>
        <row r="19">
          <cell r="I19" t="str">
            <v>Italy</v>
          </cell>
        </row>
        <row r="20">
          <cell r="I20" t="str">
            <v>Switzerland</v>
          </cell>
        </row>
        <row r="25">
          <cell r="I25" t="str">
            <v>France</v>
          </cell>
        </row>
        <row r="26">
          <cell r="I26" t="str">
            <v>Germany</v>
          </cell>
        </row>
        <row r="31">
          <cell r="I31" t="str">
            <v>France</v>
          </cell>
        </row>
        <row r="39">
          <cell r="I39" t="str">
            <v>Denmark</v>
          </cell>
        </row>
        <row r="40">
          <cell r="I40" t="str">
            <v>Netherlands</v>
          </cell>
        </row>
        <row r="54">
          <cell r="I54" t="str">
            <v>France</v>
          </cell>
        </row>
        <row r="69">
          <cell r="I69" t="str">
            <v>Switzerland</v>
          </cell>
        </row>
        <row r="73">
          <cell r="I73" t="str">
            <v>Spain</v>
          </cell>
        </row>
        <row r="76">
          <cell r="I76" t="str">
            <v>France</v>
          </cell>
        </row>
      </sheetData>
      <sheetData sheetId="2" refreshError="1"/>
      <sheetData sheetId="3" refreshError="1">
        <row r="2">
          <cell r="B2" t="str">
            <v>Germany</v>
          </cell>
        </row>
        <row r="3">
          <cell r="B3" t="str">
            <v>France</v>
          </cell>
        </row>
        <row r="4">
          <cell r="B4" t="str">
            <v>Netherlands</v>
          </cell>
        </row>
        <row r="6">
          <cell r="B6" t="str">
            <v>Switzerland</v>
          </cell>
        </row>
        <row r="7">
          <cell r="B7" t="str">
            <v>UK</v>
          </cell>
        </row>
        <row r="8">
          <cell r="B8" t="str">
            <v>Sweden</v>
          </cell>
        </row>
        <row r="9">
          <cell r="B9" t="str">
            <v>Belgium</v>
          </cell>
        </row>
        <row r="11">
          <cell r="B11" t="str">
            <v>Belgium</v>
          </cell>
        </row>
        <row r="13">
          <cell r="B13" t="str">
            <v>France</v>
          </cell>
        </row>
        <row r="14">
          <cell r="B14" t="str">
            <v>UK</v>
          </cell>
        </row>
        <row r="15">
          <cell r="B15" t="str">
            <v>Sweden</v>
          </cell>
        </row>
        <row r="16">
          <cell r="B16" t="str">
            <v>France</v>
          </cell>
        </row>
        <row r="19">
          <cell r="B19" t="str">
            <v>Spain</v>
          </cell>
        </row>
        <row r="20">
          <cell r="B20" t="str">
            <v>Spain</v>
          </cell>
        </row>
      </sheetData>
      <sheetData sheetId="4" refreshError="1"/>
      <sheetData sheetId="5" refreshError="1"/>
      <sheetData sheetId="6" refreshError="1"/>
    </sheetDataSet>
  </externalBook>
</externalLink>
</file>

<file path=xl/tables/table1.xml><?xml version="1.0" encoding="utf-8"?>
<table xmlns="http://schemas.openxmlformats.org/spreadsheetml/2006/main" id="1" name="Table3" displayName="Table3" ref="A1:Q188" totalsRowShown="0" headerRowDxfId="8">
  <autoFilter ref="A1:Q188"/>
  <sortState ref="A150:Q188">
    <sortCondition ref="Q1:Q188"/>
  </sortState>
  <tableColumns count="17">
    <tableColumn id="1" name="universityName"/>
    <tableColumn id="2" name="country"/>
    <tableColumn id="8" name="countryCode"/>
    <tableColumn id="14" name="continent"/>
    <tableColumn id="3" name="universitySize" dataDxfId="7"/>
    <tableColumn id="4" name="universitySizeValue">
      <calculatedColumnFormula>IF(E2&lt;=5000,1,IF(E2&lt;=15000,2,IF(E2&lt;=25000,3,IF(E2&lt;=35000,4,5))))</calculatedColumnFormula>
    </tableColumn>
    <tableColumn id="12" name="shangaiRanking">
      <calculatedColumnFormula>#REF!</calculatedColumnFormula>
    </tableColumn>
    <tableColumn id="6" name="courseraMOOCS"/>
    <tableColumn id="7" name="edXMOOCS"/>
    <tableColumn id="13" name="totalMOOCS" dataDxfId="6">
      <calculatedColumnFormula>SUM(Table3[[#This Row],[courseraMOOCS]]+Table3[[#This Row],[edXMOOCS]])</calculatedColumnFormula>
    </tableColumn>
    <tableColumn id="9" name="M2" dataDxfId="5">
      <calculatedColumnFormula>SUM(Table3[[#This Row],[courseraMOOCS]:[edXMOOCS]])/EXP(Table3[[#This Row],[universitySizeValue]])</calculatedColumnFormula>
    </tableColumn>
    <tableColumn id="16" name="ranking2" dataDxfId="4" dataCellStyle="Comma"/>
    <tableColumn id="10" name="M9" dataDxfId="3">
      <calculatedColumnFormula>EXP(-Table3[[#This Row],[M2]])</calculatedColumnFormula>
    </tableColumn>
    <tableColumn id="15" name="ranking9" dataDxfId="2" dataCellStyle="Comma"/>
    <tableColumn id="11" name="M10" dataDxfId="1">
      <calculatedColumnFormula>SUM(Table3[[#This Row],[courseraMOOCS]:[edXMOOCS]])/EXP(-Table3[[#This Row],[shangaiRanking]]/500)</calculatedColumnFormula>
    </tableColumn>
    <tableColumn id="5" name="ranking10" dataDxfId="0"/>
    <tableColumn id="17" name="yea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88"/>
  <sheetViews>
    <sheetView tabSelected="1" topLeftCell="A129" workbookViewId="0">
      <selection activeCell="B158" sqref="B158"/>
    </sheetView>
  </sheetViews>
  <sheetFormatPr baseColWidth="10" defaultRowHeight="16" x14ac:dyDescent="0.2"/>
  <cols>
    <col min="1" max="1" width="55.6640625" customWidth="1"/>
    <col min="3" max="3" width="8.5" customWidth="1"/>
    <col min="9" max="9" width="11.33203125" bestFit="1" customWidth="1"/>
  </cols>
  <sheetData>
    <row r="1" spans="1:17" ht="77" x14ac:dyDescent="0.2">
      <c r="A1" s="1" t="s">
        <v>50</v>
      </c>
      <c r="B1" s="1" t="s">
        <v>51</v>
      </c>
      <c r="C1" s="1" t="s">
        <v>52</v>
      </c>
      <c r="D1" s="1" t="s">
        <v>53</v>
      </c>
      <c r="E1" s="1" t="s">
        <v>54</v>
      </c>
      <c r="F1" s="1" t="s">
        <v>55</v>
      </c>
      <c r="G1" s="1" t="s">
        <v>56</v>
      </c>
      <c r="H1" s="1" t="s">
        <v>58</v>
      </c>
      <c r="I1" s="1" t="s">
        <v>59</v>
      </c>
      <c r="J1" s="1" t="s">
        <v>60</v>
      </c>
      <c r="K1" s="1" t="s">
        <v>0</v>
      </c>
      <c r="L1" s="1" t="s">
        <v>62</v>
      </c>
      <c r="M1" s="1" t="s">
        <v>1</v>
      </c>
      <c r="N1" s="1" t="s">
        <v>63</v>
      </c>
      <c r="O1" s="1" t="s">
        <v>2</v>
      </c>
      <c r="P1" s="1" t="s">
        <v>61</v>
      </c>
      <c r="Q1" s="1" t="s">
        <v>222</v>
      </c>
    </row>
    <row r="2" spans="1:17" x14ac:dyDescent="0.2">
      <c r="A2" t="s">
        <v>155</v>
      </c>
      <c r="B2" t="s">
        <v>202</v>
      </c>
      <c r="C2" t="s">
        <v>29</v>
      </c>
      <c r="D2" t="s">
        <v>57</v>
      </c>
      <c r="E2" s="2">
        <v>3319</v>
      </c>
      <c r="F2">
        <f t="shared" ref="F2:F33" si="0">IF(E2&lt;=5000,1,IF(E2&lt;=15000,2,IF(E2&lt;=25000,3,IF(E2&lt;=35000,4,5))))</f>
        <v>1</v>
      </c>
      <c r="G2">
        <v>501</v>
      </c>
      <c r="H2" s="8">
        <v>39</v>
      </c>
      <c r="J2" s="6">
        <f>SUM(Table3[[#This Row],[courseraMOOCS]]+Table3[[#This Row],[edXMOOCS]])</f>
        <v>39</v>
      </c>
      <c r="K2" s="7">
        <f>SUM(Table3[[#This Row],[courseraMOOCS]:[edXMOOCS]])/EXP(Table3[[#This Row],[universitySizeValue]])</f>
        <v>14.347298205686251</v>
      </c>
      <c r="L2" s="5">
        <v>1</v>
      </c>
      <c r="M2" s="7">
        <f>EXP(-Table3[[#This Row],[M2]])</f>
        <v>5.8755369128284287E-7</v>
      </c>
      <c r="N2" s="5">
        <v>1</v>
      </c>
      <c r="O2" s="7">
        <f>SUM(Table3[[#This Row],[courseraMOOCS]:[edXMOOCS]])/EXP(-Table3[[#This Row],[shangaiRanking]]/500)</f>
        <v>106.22522945992654</v>
      </c>
      <c r="P2" s="14">
        <v>1</v>
      </c>
      <c r="Q2">
        <v>2018</v>
      </c>
    </row>
    <row r="3" spans="1:17" x14ac:dyDescent="0.2">
      <c r="A3" t="s">
        <v>193</v>
      </c>
      <c r="B3" s="13" t="s">
        <v>77</v>
      </c>
      <c r="C3" s="13" t="s">
        <v>65</v>
      </c>
      <c r="D3" s="13" t="s">
        <v>64</v>
      </c>
      <c r="E3" s="2">
        <v>33000</v>
      </c>
      <c r="F3">
        <f t="shared" si="0"/>
        <v>4</v>
      </c>
      <c r="G3">
        <v>5</v>
      </c>
      <c r="H3">
        <v>83</v>
      </c>
      <c r="J3" s="6">
        <f>SUM(Table3[[#This Row],[courseraMOOCS]]+Table3[[#This Row],[edXMOOCS]])</f>
        <v>83</v>
      </c>
      <c r="K3" s="7">
        <f>SUM(Table3[[#This Row],[courseraMOOCS]:[edXMOOCS]])/EXP(Table3[[#This Row],[universitySizeValue]])</f>
        <v>1.520198027764937</v>
      </c>
      <c r="L3" s="5">
        <v>28</v>
      </c>
      <c r="M3" s="7">
        <f>EXP(-Table3[[#This Row],[M2]])</f>
        <v>0.21866858021418625</v>
      </c>
      <c r="N3" s="5">
        <v>28</v>
      </c>
      <c r="O3" s="7">
        <f>SUM(Table3[[#This Row],[courseraMOOCS]:[edXMOOCS]])/EXP(-Table3[[#This Row],[shangaiRanking]]/500)</f>
        <v>83.83416386798595</v>
      </c>
      <c r="P3" s="15">
        <v>2</v>
      </c>
      <c r="Q3">
        <v>2018</v>
      </c>
    </row>
    <row r="4" spans="1:17" x14ac:dyDescent="0.2">
      <c r="A4" t="s">
        <v>5</v>
      </c>
      <c r="B4" t="str">
        <f>'[1]EDX-EUROPE'!B4</f>
        <v>Netherlands</v>
      </c>
      <c r="C4" t="s">
        <v>6</v>
      </c>
      <c r="D4" t="s">
        <v>57</v>
      </c>
      <c r="E4" s="2">
        <v>19613</v>
      </c>
      <c r="F4">
        <f t="shared" si="0"/>
        <v>3</v>
      </c>
      <c r="G4">
        <v>151</v>
      </c>
      <c r="I4">
        <v>51</v>
      </c>
      <c r="J4">
        <f>SUM(Table3[[#This Row],[courseraMOOCS]]+Table3[[#This Row],[edXMOOCS]])</f>
        <v>51</v>
      </c>
      <c r="K4" s="4">
        <f>SUM(Table3[[#This Row],[courseraMOOCS]:[edXMOOCS]])/EXP(Table3[[#This Row],[universitySizeValue]])</f>
        <v>2.539140486761061</v>
      </c>
      <c r="L4" s="5">
        <v>19</v>
      </c>
      <c r="M4" s="4">
        <f>EXP(-Table3[[#This Row],[M2]])</f>
        <v>7.893421564554004E-2</v>
      </c>
      <c r="N4" s="5">
        <v>19</v>
      </c>
      <c r="O4" s="4">
        <f>SUM(Table3[[#This Row],[courseraMOOCS]:[edXMOOCS]])/EXP(-Table3[[#This Row],[shangaiRanking]]/500)</f>
        <v>68.980622562183584</v>
      </c>
      <c r="P4" s="14">
        <v>3</v>
      </c>
      <c r="Q4">
        <v>2018</v>
      </c>
    </row>
    <row r="5" spans="1:17" x14ac:dyDescent="0.2">
      <c r="A5" t="s">
        <v>138</v>
      </c>
      <c r="B5" t="s">
        <v>202</v>
      </c>
      <c r="C5" t="s">
        <v>29</v>
      </c>
      <c r="D5" t="s">
        <v>57</v>
      </c>
      <c r="E5" s="2">
        <v>32400</v>
      </c>
      <c r="F5">
        <f t="shared" si="0"/>
        <v>4</v>
      </c>
      <c r="G5">
        <v>301</v>
      </c>
      <c r="H5">
        <v>36</v>
      </c>
      <c r="J5" s="6">
        <f>SUM(Table3[[#This Row],[courseraMOOCS]]+Table3[[#This Row],[edXMOOCS]])</f>
        <v>36</v>
      </c>
      <c r="K5" s="7">
        <f>SUM(Table3[[#This Row],[courseraMOOCS]:[edXMOOCS]])/EXP(Table3[[#This Row],[universitySizeValue]])</f>
        <v>0.65936299999443049</v>
      </c>
      <c r="L5" s="5">
        <v>65</v>
      </c>
      <c r="M5" s="7">
        <f>EXP(-Table3[[#This Row],[M2]])</f>
        <v>0.51718067367804454</v>
      </c>
      <c r="N5" s="5">
        <v>65</v>
      </c>
      <c r="O5" s="7">
        <f>SUM(Table3[[#This Row],[courseraMOOCS]:[edXMOOCS]])/EXP(-Table3[[#This Row],[shangaiRanking]]/500)</f>
        <v>65.727600647745518</v>
      </c>
      <c r="P5" s="14">
        <v>4</v>
      </c>
      <c r="Q5">
        <v>2018</v>
      </c>
    </row>
    <row r="6" spans="1:17" x14ac:dyDescent="0.2">
      <c r="A6" t="s">
        <v>150</v>
      </c>
      <c r="B6" t="s">
        <v>202</v>
      </c>
      <c r="C6" t="s">
        <v>29</v>
      </c>
      <c r="D6" t="s">
        <v>57</v>
      </c>
      <c r="E6" s="2">
        <v>31000</v>
      </c>
      <c r="F6">
        <f t="shared" si="0"/>
        <v>4</v>
      </c>
      <c r="H6" s="8">
        <v>59</v>
      </c>
      <c r="J6" s="6">
        <f>SUM(Table3[[#This Row],[courseraMOOCS]]+Table3[[#This Row],[edXMOOCS]])</f>
        <v>59</v>
      </c>
      <c r="K6" s="7">
        <f>SUM(Table3[[#This Row],[courseraMOOCS]:[edXMOOCS]])/EXP(Table3[[#This Row],[universitySizeValue]])</f>
        <v>1.0806226944353168</v>
      </c>
      <c r="L6" s="5">
        <v>47</v>
      </c>
      <c r="M6" s="7">
        <f>EXP(-Table3[[#This Row],[M2]])</f>
        <v>0.33938412722600192</v>
      </c>
      <c r="N6" s="5">
        <v>47</v>
      </c>
      <c r="O6" s="7">
        <f>SUM(Table3[[#This Row],[courseraMOOCS]:[edXMOOCS]])/EXP(-Table3[[#This Row],[shangaiRanking]]/500)</f>
        <v>59</v>
      </c>
      <c r="P6" s="15">
        <v>5</v>
      </c>
      <c r="Q6">
        <v>2018</v>
      </c>
    </row>
    <row r="7" spans="1:17" x14ac:dyDescent="0.2">
      <c r="A7" s="13" t="s">
        <v>221</v>
      </c>
      <c r="B7" s="13" t="s">
        <v>77</v>
      </c>
      <c r="C7" s="13" t="s">
        <v>65</v>
      </c>
      <c r="D7" s="13" t="s">
        <v>64</v>
      </c>
      <c r="E7" s="16">
        <v>22000</v>
      </c>
      <c r="F7" s="13">
        <f t="shared" si="0"/>
        <v>3</v>
      </c>
      <c r="G7" s="13">
        <v>1</v>
      </c>
      <c r="H7" s="13">
        <v>0</v>
      </c>
      <c r="I7" s="13">
        <v>57</v>
      </c>
      <c r="J7" s="17">
        <f>SUM(Table3[[#This Row],[courseraMOOCS]]+Table3[[#This Row],[edXMOOCS]])</f>
        <v>57</v>
      </c>
      <c r="K7" s="18">
        <f>SUM(Table3[[#This Row],[courseraMOOCS]:[edXMOOCS]])/EXP(Table3[[#This Row],[universitySizeValue]])</f>
        <v>2.8378628969682449</v>
      </c>
      <c r="L7" s="5">
        <v>18</v>
      </c>
      <c r="M7" s="18">
        <f>EXP(-Table3[[#This Row],[M2]])</f>
        <v>5.8550661148586036E-2</v>
      </c>
      <c r="N7" s="5">
        <v>18</v>
      </c>
      <c r="O7" s="18">
        <f>SUM(Table3[[#This Row],[courseraMOOCS]:[edXMOOCS]])/EXP(-Table3[[#This Row],[shangaiRanking]]/500)</f>
        <v>57.114114076038014</v>
      </c>
      <c r="P7" s="14">
        <v>6</v>
      </c>
      <c r="Q7">
        <v>2018</v>
      </c>
    </row>
    <row r="8" spans="1:17" x14ac:dyDescent="0.2">
      <c r="A8" t="s">
        <v>100</v>
      </c>
      <c r="B8" t="s">
        <v>77</v>
      </c>
      <c r="C8" t="s">
        <v>65</v>
      </c>
      <c r="D8" t="s">
        <v>64</v>
      </c>
      <c r="E8" s="2">
        <v>10019</v>
      </c>
      <c r="F8">
        <f t="shared" si="0"/>
        <v>2</v>
      </c>
      <c r="G8">
        <v>17</v>
      </c>
      <c r="H8">
        <v>54</v>
      </c>
      <c r="J8" s="6">
        <f>SUM(Table3[[#This Row],[courseraMOOCS]]+Table3[[#This Row],[edXMOOCS]])</f>
        <v>54</v>
      </c>
      <c r="K8" s="7">
        <f>SUM(Table3[[#This Row],[courseraMOOCS]:[edXMOOCS]])/EXP(Table3[[#This Row],[universitySizeValue]])</f>
        <v>7.3081052947770848</v>
      </c>
      <c r="L8" s="5">
        <v>2</v>
      </c>
      <c r="M8" s="7">
        <f>EXP(-Table3[[#This Row],[M2]])</f>
        <v>6.7008546448787509E-4</v>
      </c>
      <c r="N8" s="5">
        <v>2</v>
      </c>
      <c r="O8" s="7">
        <f>SUM(Table3[[#This Row],[courseraMOOCS]:[edXMOOCS]])/EXP(-Table3[[#This Row],[shangaiRanking]]/500)</f>
        <v>55.867568763318367</v>
      </c>
      <c r="P8" s="14">
        <v>7</v>
      </c>
      <c r="Q8">
        <v>2018</v>
      </c>
    </row>
    <row r="9" spans="1:17" x14ac:dyDescent="0.2">
      <c r="A9" t="s">
        <v>149</v>
      </c>
      <c r="B9" t="s">
        <v>207</v>
      </c>
      <c r="C9" t="s">
        <v>208</v>
      </c>
      <c r="D9" t="s">
        <v>75</v>
      </c>
      <c r="E9" s="2">
        <v>32168</v>
      </c>
      <c r="F9">
        <f t="shared" si="0"/>
        <v>4</v>
      </c>
      <c r="G9">
        <v>151</v>
      </c>
      <c r="H9" s="8">
        <v>41</v>
      </c>
      <c r="J9" s="6">
        <f>SUM(Table3[[#This Row],[courseraMOOCS]]+Table3[[#This Row],[edXMOOCS]])</f>
        <v>41</v>
      </c>
      <c r="K9" s="7">
        <f>SUM(Table3[[#This Row],[courseraMOOCS]:[edXMOOCS]])/EXP(Table3[[#This Row],[universitySizeValue]])</f>
        <v>0.75094119443810148</v>
      </c>
      <c r="L9" s="5">
        <v>57</v>
      </c>
      <c r="M9" s="7">
        <f>EXP(-Table3[[#This Row],[M2]])</f>
        <v>0.47192217312544532</v>
      </c>
      <c r="N9" s="5">
        <v>57</v>
      </c>
      <c r="O9" s="7">
        <f>SUM(Table3[[#This Row],[courseraMOOCS]:[edXMOOCS]])/EXP(-Table3[[#This Row],[shangaiRanking]]/500)</f>
        <v>55.455010295088769</v>
      </c>
      <c r="P9" s="15">
        <v>8</v>
      </c>
      <c r="Q9">
        <v>2018</v>
      </c>
    </row>
    <row r="10" spans="1:17" x14ac:dyDescent="0.2">
      <c r="A10" t="s">
        <v>144</v>
      </c>
      <c r="B10" s="13" t="s">
        <v>90</v>
      </c>
      <c r="C10" s="13" t="s">
        <v>91</v>
      </c>
      <c r="D10" s="13" t="s">
        <v>75</v>
      </c>
      <c r="E10" s="2">
        <v>30248</v>
      </c>
      <c r="F10">
        <f t="shared" si="0"/>
        <v>4</v>
      </c>
      <c r="G10">
        <v>71</v>
      </c>
      <c r="H10" s="8">
        <v>45</v>
      </c>
      <c r="J10" s="6">
        <f>SUM(Table3[[#This Row],[courseraMOOCS]]+Table3[[#This Row],[edXMOOCS]])</f>
        <v>45</v>
      </c>
      <c r="K10" s="7">
        <f>SUM(Table3[[#This Row],[courseraMOOCS]:[edXMOOCS]])/EXP(Table3[[#This Row],[universitySizeValue]])</f>
        <v>0.82420374999303814</v>
      </c>
      <c r="L10" s="5">
        <v>51</v>
      </c>
      <c r="M10" s="7">
        <f>EXP(-Table3[[#This Row],[M2]])</f>
        <v>0.43858407604120675</v>
      </c>
      <c r="N10" s="5">
        <v>51</v>
      </c>
      <c r="O10" s="7">
        <f>SUM(Table3[[#This Row],[courseraMOOCS]:[edXMOOCS]])/EXP(-Table3[[#This Row],[shangaiRanking]]/500)</f>
        <v>51.865949184165224</v>
      </c>
      <c r="P10" s="14">
        <v>9</v>
      </c>
      <c r="Q10">
        <v>2018</v>
      </c>
    </row>
    <row r="11" spans="1:17" x14ac:dyDescent="0.2">
      <c r="A11" t="s">
        <v>185</v>
      </c>
      <c r="B11" t="s">
        <v>77</v>
      </c>
      <c r="C11" t="s">
        <v>65</v>
      </c>
      <c r="D11" t="s">
        <v>64</v>
      </c>
      <c r="E11" s="2">
        <v>44087</v>
      </c>
      <c r="F11">
        <f t="shared" si="0"/>
        <v>5</v>
      </c>
      <c r="G11">
        <v>37</v>
      </c>
      <c r="H11">
        <v>47</v>
      </c>
      <c r="J11" s="6">
        <f>SUM(Table3[[#This Row],[courseraMOOCS]]+Table3[[#This Row],[edXMOOCS]])</f>
        <v>47</v>
      </c>
      <c r="K11" s="7">
        <f>SUM(Table3[[#This Row],[courseraMOOCS]:[edXMOOCS]])/EXP(Table3[[#This Row],[universitySizeValue]])</f>
        <v>0.31668350895701697</v>
      </c>
      <c r="L11" s="5">
        <v>74</v>
      </c>
      <c r="M11" s="7">
        <f>EXP(-Table3[[#This Row],[M2]])</f>
        <v>0.72856130176707712</v>
      </c>
      <c r="N11" s="5">
        <v>74</v>
      </c>
      <c r="O11" s="7">
        <f>SUM(Table3[[#This Row],[courseraMOOCS]:[edXMOOCS]])/EXP(-Table3[[#This Row],[shangaiRanking]]/500)</f>
        <v>50.609919858322336</v>
      </c>
      <c r="P11" s="14">
        <v>10</v>
      </c>
      <c r="Q11">
        <v>2018</v>
      </c>
    </row>
    <row r="12" spans="1:17" x14ac:dyDescent="0.2">
      <c r="A12" t="s">
        <v>160</v>
      </c>
      <c r="B12" s="13" t="s">
        <v>186</v>
      </c>
      <c r="C12" s="13" t="s">
        <v>211</v>
      </c>
      <c r="D12" s="13" t="s">
        <v>64</v>
      </c>
      <c r="E12" s="2">
        <v>324413</v>
      </c>
      <c r="F12">
        <f t="shared" si="0"/>
        <v>5</v>
      </c>
      <c r="G12">
        <v>201</v>
      </c>
      <c r="H12">
        <v>33</v>
      </c>
      <c r="J12" s="6">
        <f>SUM(Table3[[#This Row],[courseraMOOCS]]+Table3[[#This Row],[edXMOOCS]])</f>
        <v>33</v>
      </c>
      <c r="K12" s="7">
        <f>SUM(Table3[[#This Row],[courseraMOOCS]:[edXMOOCS]])/EXP(Table3[[#This Row],[universitySizeValue]])</f>
        <v>0.22235225096982042</v>
      </c>
      <c r="L12" s="5">
        <v>83</v>
      </c>
      <c r="M12" s="7">
        <f>EXP(-Table3[[#This Row],[M2]])</f>
        <v>0.80063329080408219</v>
      </c>
      <c r="N12" s="5">
        <v>83</v>
      </c>
      <c r="O12" s="7">
        <f>SUM(Table3[[#This Row],[courseraMOOCS]:[edXMOOCS]])/EXP(-Table3[[#This Row],[shangaiRanking]]/500)</f>
        <v>49.328773978309407</v>
      </c>
      <c r="P12" s="15">
        <v>11</v>
      </c>
      <c r="Q12">
        <v>2018</v>
      </c>
    </row>
    <row r="13" spans="1:17" x14ac:dyDescent="0.2">
      <c r="A13" t="s">
        <v>12</v>
      </c>
      <c r="B13" s="13" t="str">
        <f>'[1]EDX-EUROPE'!B20</f>
        <v>Spain</v>
      </c>
      <c r="C13" s="13" t="s">
        <v>13</v>
      </c>
      <c r="D13" s="13" t="s">
        <v>57</v>
      </c>
      <c r="E13" s="2">
        <v>18676</v>
      </c>
      <c r="F13">
        <f t="shared" si="0"/>
        <v>3</v>
      </c>
      <c r="G13">
        <v>501</v>
      </c>
      <c r="I13">
        <v>17</v>
      </c>
      <c r="J13">
        <f>SUM(Table3[[#This Row],[courseraMOOCS]]+Table3[[#This Row],[edXMOOCS]])</f>
        <v>17</v>
      </c>
      <c r="K13" s="4">
        <f>SUM(Table3[[#This Row],[courseraMOOCS]:[edXMOOCS]])/EXP(Table3[[#This Row],[universitySizeValue]])</f>
        <v>0.84638016225368706</v>
      </c>
      <c r="L13" s="5">
        <v>50</v>
      </c>
      <c r="M13" s="4">
        <f>EXP(-Table3[[#This Row],[M2]])</f>
        <v>0.42896490829169481</v>
      </c>
      <c r="N13" s="5">
        <v>50</v>
      </c>
      <c r="O13" s="4">
        <f>SUM(Table3[[#This Row],[courseraMOOCS]:[edXMOOCS]])/EXP(-Table3[[#This Row],[shangaiRanking]]/500)</f>
        <v>46.303305149198749</v>
      </c>
      <c r="P13" s="14">
        <v>12</v>
      </c>
      <c r="Q13">
        <v>2018</v>
      </c>
    </row>
    <row r="14" spans="1:17" x14ac:dyDescent="0.2">
      <c r="A14" t="s">
        <v>86</v>
      </c>
      <c r="B14" t="s">
        <v>77</v>
      </c>
      <c r="C14" t="s">
        <v>65</v>
      </c>
      <c r="D14" t="s">
        <v>64</v>
      </c>
      <c r="E14" s="2">
        <v>14832</v>
      </c>
      <c r="F14">
        <f t="shared" si="0"/>
        <v>2</v>
      </c>
      <c r="H14">
        <v>44</v>
      </c>
      <c r="J14" s="6">
        <f>SUM(Table3[[#This Row],[courseraMOOCS]]+Table3[[#This Row],[edXMOOCS]])</f>
        <v>44</v>
      </c>
      <c r="K14" s="7">
        <f>SUM(Table3[[#This Row],[courseraMOOCS]:[edXMOOCS]])/EXP(Table3[[#This Row],[universitySizeValue]])</f>
        <v>5.9547524624109585</v>
      </c>
      <c r="L14" s="5">
        <v>3</v>
      </c>
      <c r="M14" s="7">
        <f>EXP(-Table3[[#This Row],[M2]])</f>
        <v>2.5934857403585873E-3</v>
      </c>
      <c r="N14" s="5">
        <v>3</v>
      </c>
      <c r="O14" s="7">
        <f>SUM(Table3[[#This Row],[courseraMOOCS]:[edXMOOCS]])/EXP(-Table3[[#This Row],[shangaiRanking]]/500)</f>
        <v>44</v>
      </c>
      <c r="P14" s="14">
        <v>13</v>
      </c>
      <c r="Q14">
        <v>2018</v>
      </c>
    </row>
    <row r="15" spans="1:17" x14ac:dyDescent="0.2">
      <c r="A15" t="s">
        <v>119</v>
      </c>
      <c r="B15" t="s">
        <v>170</v>
      </c>
      <c r="C15" t="s">
        <v>13</v>
      </c>
      <c r="D15" t="s">
        <v>57</v>
      </c>
      <c r="E15" s="2">
        <v>37166</v>
      </c>
      <c r="F15">
        <f t="shared" si="0"/>
        <v>5</v>
      </c>
      <c r="G15">
        <v>301</v>
      </c>
      <c r="H15">
        <v>24</v>
      </c>
      <c r="J15" s="6">
        <f>SUM(Table3[[#This Row],[courseraMOOCS]]+Table3[[#This Row],[edXMOOCS]])</f>
        <v>24</v>
      </c>
      <c r="K15" s="7">
        <f>SUM(Table3[[#This Row],[courseraMOOCS]:[edXMOOCS]])/EXP(Table3[[#This Row],[universitySizeValue]])</f>
        <v>0.16171072797805122</v>
      </c>
      <c r="L15" s="5">
        <v>90</v>
      </c>
      <c r="M15" s="7">
        <f>EXP(-Table3[[#This Row],[M2]])</f>
        <v>0.85068724897218839</v>
      </c>
      <c r="N15" s="5">
        <v>90</v>
      </c>
      <c r="O15" s="7">
        <f>SUM(Table3[[#This Row],[courseraMOOCS]:[edXMOOCS]])/EXP(-Table3[[#This Row],[shangaiRanking]]/500)</f>
        <v>43.818400431830341</v>
      </c>
      <c r="P15" s="15">
        <v>14</v>
      </c>
      <c r="Q15">
        <v>2018</v>
      </c>
    </row>
    <row r="16" spans="1:17" x14ac:dyDescent="0.2">
      <c r="A16" t="s">
        <v>136</v>
      </c>
      <c r="B16" t="s">
        <v>79</v>
      </c>
      <c r="C16" t="s">
        <v>8</v>
      </c>
      <c r="D16" t="s">
        <v>57</v>
      </c>
      <c r="E16" s="2">
        <v>13000</v>
      </c>
      <c r="F16">
        <f t="shared" si="0"/>
        <v>2</v>
      </c>
      <c r="G16">
        <v>501</v>
      </c>
      <c r="H16">
        <v>16</v>
      </c>
      <c r="J16" s="6">
        <f>SUM(Table3[[#This Row],[courseraMOOCS]]+Table3[[#This Row],[edXMOOCS]])</f>
        <v>16</v>
      </c>
      <c r="K16" s="7">
        <f>SUM(Table3[[#This Row],[courseraMOOCS]:[edXMOOCS]])/EXP(Table3[[#This Row],[universitySizeValue]])</f>
        <v>2.1653645317858032</v>
      </c>
      <c r="L16" s="5">
        <v>22</v>
      </c>
      <c r="M16" s="7">
        <f>EXP(-Table3[[#This Row],[M2]])</f>
        <v>0.11470811222195491</v>
      </c>
      <c r="N16" s="5">
        <v>22</v>
      </c>
      <c r="O16" s="7">
        <f>SUM(Table3[[#This Row],[courseraMOOCS]:[edXMOOCS]])/EXP(-Table3[[#This Row],[shangaiRanking]]/500)</f>
        <v>43.579581316892941</v>
      </c>
      <c r="P16" s="14">
        <v>15</v>
      </c>
      <c r="Q16">
        <v>2018</v>
      </c>
    </row>
    <row r="17" spans="1:17" x14ac:dyDescent="0.2">
      <c r="A17" t="s">
        <v>3</v>
      </c>
      <c r="B17" t="str">
        <f>[1]COURSERA_EUROPE!I12</f>
        <v>Switzerland</v>
      </c>
      <c r="C17" t="s">
        <v>4</v>
      </c>
      <c r="D17" t="s">
        <v>57</v>
      </c>
      <c r="E17" s="2">
        <f>5205+4919</f>
        <v>10124</v>
      </c>
      <c r="F17">
        <f t="shared" si="0"/>
        <v>2</v>
      </c>
      <c r="G17">
        <v>92</v>
      </c>
      <c r="H17">
        <v>8</v>
      </c>
      <c r="I17">
        <v>25</v>
      </c>
      <c r="J17">
        <f>SUM(Table3[[#This Row],[courseraMOOCS]]+Table3[[#This Row],[edXMOOCS]])</f>
        <v>33</v>
      </c>
      <c r="K17" s="4">
        <f>SUM(Table3[[#This Row],[courseraMOOCS]:[edXMOOCS]])/EXP(Table3[[#This Row],[universitySizeValue]])</f>
        <v>4.4660643468082188</v>
      </c>
      <c r="L17" s="5">
        <v>7</v>
      </c>
      <c r="M17" s="4">
        <f>EXP(-Table3[[#This Row],[M2]])</f>
        <v>1.1492457287923533E-2</v>
      </c>
      <c r="N17" s="5">
        <v>7</v>
      </c>
      <c r="O17" s="4">
        <f>SUM(Table3[[#This Row],[courseraMOOCS]:[edXMOOCS]])/EXP(-Table3[[#This Row],[shangaiRanking]]/500)</f>
        <v>39.666522162177948</v>
      </c>
      <c r="P17" s="14">
        <v>16</v>
      </c>
      <c r="Q17">
        <v>2018</v>
      </c>
    </row>
    <row r="18" spans="1:17" x14ac:dyDescent="0.2">
      <c r="A18" t="s">
        <v>105</v>
      </c>
      <c r="B18" t="s">
        <v>77</v>
      </c>
      <c r="C18" t="s">
        <v>65</v>
      </c>
      <c r="D18" t="s">
        <v>64</v>
      </c>
      <c r="E18" s="2">
        <v>24360</v>
      </c>
      <c r="F18">
        <f t="shared" si="0"/>
        <v>3</v>
      </c>
      <c r="G18">
        <v>151</v>
      </c>
      <c r="H18">
        <v>29</v>
      </c>
      <c r="J18" s="6">
        <f>SUM(Table3[[#This Row],[courseraMOOCS]]+Table3[[#This Row],[edXMOOCS]])</f>
        <v>29</v>
      </c>
      <c r="K18" s="7">
        <f>SUM(Table3[[#This Row],[courseraMOOCS]:[edXMOOCS]])/EXP(Table3[[#This Row],[universitySizeValue]])</f>
        <v>1.4438249826680543</v>
      </c>
      <c r="L18" s="5">
        <v>35</v>
      </c>
      <c r="M18" s="7">
        <f>EXP(-Table3[[#This Row],[M2]])</f>
        <v>0.23602324508878014</v>
      </c>
      <c r="N18" s="5">
        <v>35</v>
      </c>
      <c r="O18" s="7">
        <f>SUM(Table3[[#This Row],[courseraMOOCS]:[edXMOOCS]])/EXP(-Table3[[#This Row],[shangaiRanking]]/500)</f>
        <v>39.224275574574982</v>
      </c>
      <c r="P18" s="15">
        <v>17</v>
      </c>
      <c r="Q18">
        <v>2018</v>
      </c>
    </row>
    <row r="19" spans="1:17" x14ac:dyDescent="0.2">
      <c r="A19" t="s">
        <v>177</v>
      </c>
      <c r="B19" t="s">
        <v>77</v>
      </c>
      <c r="C19" t="s">
        <v>65</v>
      </c>
      <c r="D19" t="s">
        <v>64</v>
      </c>
      <c r="E19" s="2">
        <v>20174</v>
      </c>
      <c r="F19">
        <f t="shared" si="0"/>
        <v>3</v>
      </c>
      <c r="G19">
        <v>18</v>
      </c>
      <c r="H19">
        <v>37</v>
      </c>
      <c r="J19" s="6">
        <f>SUM(Table3[[#This Row],[courseraMOOCS]]+Table3[[#This Row],[edXMOOCS]])</f>
        <v>37</v>
      </c>
      <c r="K19" s="7">
        <f>SUM(Table3[[#This Row],[courseraMOOCS]:[edXMOOCS]])/EXP(Table3[[#This Row],[universitySizeValue]])</f>
        <v>1.8421215296109659</v>
      </c>
      <c r="L19" s="5">
        <v>25</v>
      </c>
      <c r="M19" s="7">
        <f>EXP(-Table3[[#This Row],[M2]])</f>
        <v>0.15848084739179466</v>
      </c>
      <c r="N19" s="5">
        <v>25</v>
      </c>
      <c r="O19" s="7">
        <f>SUM(Table3[[#This Row],[courseraMOOCS]:[edXMOOCS]])/EXP(-Table3[[#This Row],[shangaiRanking]]/500)</f>
        <v>38.356266320164174</v>
      </c>
      <c r="P19" s="14">
        <v>18</v>
      </c>
      <c r="Q19">
        <v>2018</v>
      </c>
    </row>
    <row r="20" spans="1:17" x14ac:dyDescent="0.2">
      <c r="A20" t="s">
        <v>88</v>
      </c>
      <c r="B20" s="13" t="s">
        <v>77</v>
      </c>
      <c r="C20" s="13" t="s">
        <v>65</v>
      </c>
      <c r="D20" s="13" t="s">
        <v>64</v>
      </c>
      <c r="E20" s="2">
        <v>15489</v>
      </c>
      <c r="F20">
        <f t="shared" si="0"/>
        <v>3</v>
      </c>
      <c r="G20">
        <v>85</v>
      </c>
      <c r="H20">
        <v>32</v>
      </c>
      <c r="J20" s="6">
        <f>SUM(Table3[[#This Row],[courseraMOOCS]]+Table3[[#This Row],[edXMOOCS]])</f>
        <v>32</v>
      </c>
      <c r="K20" s="7">
        <f>SUM(Table3[[#This Row],[courseraMOOCS]:[edXMOOCS]])/EXP(Table3[[#This Row],[universitySizeValue]])</f>
        <v>1.5931861877716462</v>
      </c>
      <c r="L20" s="5">
        <v>27</v>
      </c>
      <c r="M20" s="7">
        <f>EXP(-Table3[[#This Row],[M2]])</f>
        <v>0.20327690045055852</v>
      </c>
      <c r="N20" s="5">
        <v>27</v>
      </c>
      <c r="O20" s="7">
        <f>SUM(Table3[[#This Row],[courseraMOOCS]:[edXMOOCS]])/EXP(-Table3[[#This Row],[shangaiRanking]]/500)</f>
        <v>37.929755242251694</v>
      </c>
      <c r="P20" s="14">
        <v>19</v>
      </c>
      <c r="Q20">
        <v>2018</v>
      </c>
    </row>
    <row r="21" spans="1:17" x14ac:dyDescent="0.2">
      <c r="A21" t="s">
        <v>165</v>
      </c>
      <c r="B21" t="s">
        <v>209</v>
      </c>
      <c r="C21" t="s">
        <v>210</v>
      </c>
      <c r="D21" t="s">
        <v>64</v>
      </c>
      <c r="E21" s="2">
        <v>29703</v>
      </c>
      <c r="F21">
        <f t="shared" si="0"/>
        <v>4</v>
      </c>
      <c r="G21">
        <v>401</v>
      </c>
      <c r="H21">
        <v>17</v>
      </c>
      <c r="J21" s="6">
        <f>SUM(Table3[[#This Row],[courseraMOOCS]]+Table3[[#This Row],[edXMOOCS]])</f>
        <v>17</v>
      </c>
      <c r="K21" s="7">
        <f>SUM(Table3[[#This Row],[courseraMOOCS]:[edXMOOCS]])/EXP(Table3[[#This Row],[universitySizeValue]])</f>
        <v>0.31136586110848108</v>
      </c>
      <c r="L21" s="5">
        <v>75</v>
      </c>
      <c r="M21" s="7">
        <f>EXP(-Table3[[#This Row],[M2]])</f>
        <v>0.73244585339099766</v>
      </c>
      <c r="N21" s="5">
        <v>75</v>
      </c>
      <c r="O21" s="7">
        <f>SUM(Table3[[#This Row],[courseraMOOCS]:[edXMOOCS]])/EXP(-Table3[[#This Row],[shangaiRanking]]/500)</f>
        <v>37.909939894803088</v>
      </c>
      <c r="P21" s="15">
        <v>20</v>
      </c>
      <c r="Q21">
        <v>2018</v>
      </c>
    </row>
    <row r="22" spans="1:17" x14ac:dyDescent="0.2">
      <c r="A22" t="s">
        <v>78</v>
      </c>
      <c r="B22" t="s">
        <v>184</v>
      </c>
      <c r="C22" t="s">
        <v>4</v>
      </c>
      <c r="D22" t="s">
        <v>57</v>
      </c>
      <c r="E22" s="2">
        <v>10536</v>
      </c>
      <c r="F22">
        <f t="shared" si="0"/>
        <v>2</v>
      </c>
      <c r="H22">
        <v>37</v>
      </c>
      <c r="J22" s="6">
        <f>SUM(Table3[[#This Row],[courseraMOOCS]]+Table3[[#This Row],[edXMOOCS]])</f>
        <v>37</v>
      </c>
      <c r="K22" s="7">
        <f>SUM(Table3[[#This Row],[courseraMOOCS]:[edXMOOCS]])/EXP(Table3[[#This Row],[universitySizeValue]])</f>
        <v>5.0074054797546692</v>
      </c>
      <c r="L22" s="5">
        <v>4</v>
      </c>
      <c r="M22" s="7">
        <f>EXP(-Table3[[#This Row],[M2]])</f>
        <v>6.6882335720791575E-3</v>
      </c>
      <c r="N22" s="5">
        <v>4</v>
      </c>
      <c r="O22" s="7">
        <f>SUM(Table3[[#This Row],[courseraMOOCS]:[edXMOOCS]])/EXP(-Table3[[#This Row],[shangaiRanking]]/500)</f>
        <v>37</v>
      </c>
      <c r="P22" s="14">
        <v>21</v>
      </c>
      <c r="Q22">
        <v>2018</v>
      </c>
    </row>
    <row r="23" spans="1:17" x14ac:dyDescent="0.2">
      <c r="A23" t="s">
        <v>96</v>
      </c>
      <c r="B23" s="13" t="s">
        <v>77</v>
      </c>
      <c r="C23" s="13" t="s">
        <v>65</v>
      </c>
      <c r="D23" s="13" t="s">
        <v>64</v>
      </c>
      <c r="E23" s="2">
        <v>44718</v>
      </c>
      <c r="F23">
        <f t="shared" si="0"/>
        <v>5</v>
      </c>
      <c r="G23">
        <v>24</v>
      </c>
      <c r="H23">
        <v>35</v>
      </c>
      <c r="J23" s="6">
        <f>SUM(Table3[[#This Row],[courseraMOOCS]]+Table3[[#This Row],[edXMOOCS]])</f>
        <v>35</v>
      </c>
      <c r="K23" s="7">
        <f>SUM(Table3[[#This Row],[courseraMOOCS]:[edXMOOCS]])/EXP(Table3[[#This Row],[universitySizeValue]])</f>
        <v>0.23582814496799134</v>
      </c>
      <c r="L23" s="5">
        <v>82</v>
      </c>
      <c r="M23" s="7">
        <f>EXP(-Table3[[#This Row],[M2]])</f>
        <v>0.78991641337922069</v>
      </c>
      <c r="N23" s="5">
        <v>82</v>
      </c>
      <c r="O23" s="7">
        <f>SUM(Table3[[#This Row],[courseraMOOCS]:[edXMOOCS]])/EXP(-Table3[[#This Row],[shangaiRanking]]/500)</f>
        <v>36.720972936356468</v>
      </c>
      <c r="P23" s="14">
        <v>22</v>
      </c>
      <c r="Q23">
        <v>2018</v>
      </c>
    </row>
    <row r="24" spans="1:17" x14ac:dyDescent="0.2">
      <c r="A24" t="s">
        <v>18</v>
      </c>
      <c r="B24" t="str">
        <f>'[1]EDX-EUROPE'!B11</f>
        <v>Belgium</v>
      </c>
      <c r="C24" t="s">
        <v>19</v>
      </c>
      <c r="D24" t="s">
        <v>57</v>
      </c>
      <c r="E24" s="2">
        <v>29711</v>
      </c>
      <c r="F24">
        <f t="shared" si="0"/>
        <v>4</v>
      </c>
      <c r="G24">
        <v>151</v>
      </c>
      <c r="I24">
        <v>24</v>
      </c>
      <c r="J24">
        <f>SUM(Table3[[#This Row],[courseraMOOCS]]+Table3[[#This Row],[edXMOOCS]])</f>
        <v>24</v>
      </c>
      <c r="K24" s="4">
        <f>SUM(Table3[[#This Row],[courseraMOOCS]:[edXMOOCS]])/EXP(Table3[[#This Row],[universitySizeValue]])</f>
        <v>0.43957533332962034</v>
      </c>
      <c r="L24" s="5">
        <v>67</v>
      </c>
      <c r="M24" s="4">
        <f>EXP(-Table3[[#This Row],[M2]])</f>
        <v>0.64430997996724504</v>
      </c>
      <c r="N24" s="5">
        <v>67</v>
      </c>
      <c r="O24" s="4">
        <f>SUM(Table3[[#This Row],[courseraMOOCS]:[edXMOOCS]])/EXP(-Table3[[#This Row],[shangaiRanking]]/500)</f>
        <v>32.461469441027575</v>
      </c>
      <c r="P24" s="15">
        <v>23</v>
      </c>
      <c r="Q24">
        <v>2018</v>
      </c>
    </row>
    <row r="25" spans="1:17" x14ac:dyDescent="0.2">
      <c r="A25" t="s">
        <v>131</v>
      </c>
      <c r="B25" s="13" t="s">
        <v>90</v>
      </c>
      <c r="C25" s="13" t="s">
        <v>91</v>
      </c>
      <c r="D25" s="13" t="s">
        <v>75</v>
      </c>
      <c r="E25" s="2">
        <v>14208</v>
      </c>
      <c r="F25">
        <f t="shared" si="0"/>
        <v>2</v>
      </c>
      <c r="G25">
        <v>201</v>
      </c>
      <c r="H25">
        <v>21</v>
      </c>
      <c r="J25" s="6">
        <f>SUM(Table3[[#This Row],[courseraMOOCS]]+Table3[[#This Row],[edXMOOCS]])</f>
        <v>21</v>
      </c>
      <c r="K25" s="7">
        <f>SUM(Table3[[#This Row],[courseraMOOCS]:[edXMOOCS]])/EXP(Table3[[#This Row],[universitySizeValue]])</f>
        <v>2.8420409479688664</v>
      </c>
      <c r="L25" s="5">
        <v>16</v>
      </c>
      <c r="M25" s="7">
        <f>EXP(-Table3[[#This Row],[M2]])</f>
        <v>5.8306543822617622E-2</v>
      </c>
      <c r="N25" s="5">
        <v>16</v>
      </c>
      <c r="O25" s="7">
        <f>SUM(Table3[[#This Row],[courseraMOOCS]:[edXMOOCS]])/EXP(-Table3[[#This Row],[shangaiRanking]]/500)</f>
        <v>31.391037986196899</v>
      </c>
      <c r="P25" s="14">
        <v>24</v>
      </c>
      <c r="Q25">
        <v>2018</v>
      </c>
    </row>
    <row r="26" spans="1:17" x14ac:dyDescent="0.2">
      <c r="A26" t="s">
        <v>162</v>
      </c>
      <c r="B26" s="13" t="s">
        <v>209</v>
      </c>
      <c r="C26" s="13" t="s">
        <v>210</v>
      </c>
      <c r="D26" s="13" t="s">
        <v>64</v>
      </c>
      <c r="E26" s="2">
        <v>40494</v>
      </c>
      <c r="F26">
        <f t="shared" si="0"/>
        <v>5</v>
      </c>
      <c r="G26">
        <v>301</v>
      </c>
      <c r="H26">
        <v>17</v>
      </c>
      <c r="J26" s="6">
        <f>SUM(Table3[[#This Row],[courseraMOOCS]]+Table3[[#This Row],[edXMOOCS]])</f>
        <v>17</v>
      </c>
      <c r="K26" s="7">
        <f>SUM(Table3[[#This Row],[courseraMOOCS]:[edXMOOCS]])/EXP(Table3[[#This Row],[universitySizeValue]])</f>
        <v>0.11454509898445295</v>
      </c>
      <c r="L26" s="5">
        <v>99</v>
      </c>
      <c r="M26" s="7">
        <f>EXP(-Table3[[#This Row],[M2]])</f>
        <v>0.89177171951230227</v>
      </c>
      <c r="N26" s="5">
        <v>99</v>
      </c>
      <c r="O26" s="7">
        <f>SUM(Table3[[#This Row],[courseraMOOCS]:[edXMOOCS]])/EXP(-Table3[[#This Row],[shangaiRanking]]/500)</f>
        <v>31.038033639213157</v>
      </c>
      <c r="P26" s="14">
        <v>25</v>
      </c>
      <c r="Q26">
        <v>2018</v>
      </c>
    </row>
    <row r="27" spans="1:17" x14ac:dyDescent="0.2">
      <c r="A27" t="s">
        <v>32</v>
      </c>
      <c r="B27" t="str">
        <f>[1]COURSERA_EUROPE!I4</f>
        <v>UK</v>
      </c>
      <c r="C27" t="s">
        <v>33</v>
      </c>
      <c r="D27" t="s">
        <v>57</v>
      </c>
      <c r="E27" s="3">
        <v>35582</v>
      </c>
      <c r="F27">
        <f t="shared" si="0"/>
        <v>5</v>
      </c>
      <c r="G27">
        <v>41</v>
      </c>
      <c r="H27">
        <v>25</v>
      </c>
      <c r="I27">
        <v>3</v>
      </c>
      <c r="J27">
        <f>SUM(Table3[[#This Row],[courseraMOOCS]]+Table3[[#This Row],[edXMOOCS]])</f>
        <v>28</v>
      </c>
      <c r="K27" s="4">
        <f>SUM(Table3[[#This Row],[courseraMOOCS]:[edXMOOCS]])/EXP(Table3[[#This Row],[universitySizeValue]])</f>
        <v>0.1886625159743931</v>
      </c>
      <c r="L27" s="5">
        <v>85</v>
      </c>
      <c r="M27" s="4">
        <f>EXP(-Table3[[#This Row],[M2]])</f>
        <v>0.8280659185632252</v>
      </c>
      <c r="N27" s="5">
        <v>85</v>
      </c>
      <c r="O27" s="4">
        <f>SUM(Table3[[#This Row],[courseraMOOCS]:[edXMOOCS]])/EXP(-Table3[[#This Row],[shangaiRanking]]/500)</f>
        <v>30.39276267522737</v>
      </c>
      <c r="P27" s="15">
        <v>26</v>
      </c>
      <c r="Q27">
        <v>2018</v>
      </c>
    </row>
    <row r="28" spans="1:17" x14ac:dyDescent="0.2">
      <c r="A28" t="s">
        <v>27</v>
      </c>
      <c r="B28" t="str">
        <f>[1]COURSERA_EUROPE!I11</f>
        <v>Netherlands</v>
      </c>
      <c r="C28" t="s">
        <v>6</v>
      </c>
      <c r="D28" t="s">
        <v>57</v>
      </c>
      <c r="E28" s="2">
        <v>24270</v>
      </c>
      <c r="F28">
        <f t="shared" si="0"/>
        <v>3</v>
      </c>
      <c r="G28">
        <v>93</v>
      </c>
      <c r="H28">
        <v>25</v>
      </c>
      <c r="J28">
        <f>SUM(Table3[[#This Row],[courseraMOOCS]]+Table3[[#This Row],[edXMOOCS]])</f>
        <v>25</v>
      </c>
      <c r="K28" s="4">
        <f>SUM(Table3[[#This Row],[courseraMOOCS]:[edXMOOCS]])/EXP(Table3[[#This Row],[universitySizeValue]])</f>
        <v>1.2446767091965987</v>
      </c>
      <c r="L28" s="5">
        <v>38</v>
      </c>
      <c r="M28" s="4">
        <f>EXP(-Table3[[#This Row],[M2]])</f>
        <v>0.28803401182726546</v>
      </c>
      <c r="N28" s="5">
        <v>38</v>
      </c>
      <c r="O28" s="4">
        <f>SUM(Table3[[#This Row],[courseraMOOCS]:[edXMOOCS]])/EXP(-Table3[[#This Row],[shangaiRanking]]/500)</f>
        <v>30.110556509440745</v>
      </c>
      <c r="P28" s="14">
        <v>27</v>
      </c>
      <c r="Q28">
        <v>2018</v>
      </c>
    </row>
    <row r="29" spans="1:17" x14ac:dyDescent="0.2">
      <c r="A29" t="s">
        <v>20</v>
      </c>
      <c r="B29" t="str">
        <f>[1]COURSERA_EUROPE!I20</f>
        <v>Switzerland</v>
      </c>
      <c r="C29" t="s">
        <v>4</v>
      </c>
      <c r="D29" t="s">
        <v>57</v>
      </c>
      <c r="E29" s="2">
        <v>14489</v>
      </c>
      <c r="F29">
        <f t="shared" si="0"/>
        <v>2</v>
      </c>
      <c r="G29">
        <v>53</v>
      </c>
      <c r="H29">
        <v>27</v>
      </c>
      <c r="J29">
        <f>SUM(Table3[[#This Row],[courseraMOOCS]]+Table3[[#This Row],[edXMOOCS]])</f>
        <v>27</v>
      </c>
      <c r="K29" s="4">
        <f>SUM(Table3[[#This Row],[courseraMOOCS]:[edXMOOCS]])/EXP(Table3[[#This Row],[universitySizeValue]])</f>
        <v>3.6540526473885424</v>
      </c>
      <c r="L29" s="5">
        <v>10</v>
      </c>
      <c r="M29" s="4">
        <f>EXP(-Table3[[#This Row],[M2]])</f>
        <v>2.5886009049057274E-2</v>
      </c>
      <c r="N29" s="5">
        <v>10</v>
      </c>
      <c r="O29" s="4">
        <f>SUM(Table3[[#This Row],[courseraMOOCS]:[edXMOOCS]])/EXP(-Table3[[#This Row],[shangaiRanking]]/500)</f>
        <v>30.019190665676334</v>
      </c>
      <c r="P29" s="14">
        <v>28</v>
      </c>
      <c r="Q29">
        <v>2018</v>
      </c>
    </row>
    <row r="30" spans="1:17" x14ac:dyDescent="0.2">
      <c r="A30" t="s">
        <v>22</v>
      </c>
      <c r="B30" t="str">
        <f>[1]COURSERA_EUROPE!I76</f>
        <v>France</v>
      </c>
      <c r="C30" t="s">
        <v>8</v>
      </c>
      <c r="D30" t="s">
        <v>57</v>
      </c>
      <c r="E30" s="2">
        <v>4000</v>
      </c>
      <c r="F30">
        <f t="shared" si="0"/>
        <v>1</v>
      </c>
      <c r="G30">
        <v>501</v>
      </c>
      <c r="H30">
        <v>11</v>
      </c>
      <c r="J30">
        <f>SUM(Table3[[#This Row],[courseraMOOCS]]+Table3[[#This Row],[edXMOOCS]])</f>
        <v>11</v>
      </c>
      <c r="K30" s="4">
        <f>SUM(Table3[[#This Row],[courseraMOOCS]:[edXMOOCS]])/EXP(Table3[[#This Row],[universitySizeValue]])</f>
        <v>4.0466738528858661</v>
      </c>
      <c r="L30" s="5">
        <v>9</v>
      </c>
      <c r="M30" s="4">
        <f>EXP(-Table3[[#This Row],[M2]])</f>
        <v>1.7480420501645794E-2</v>
      </c>
      <c r="N30" s="5">
        <v>9</v>
      </c>
      <c r="O30" s="4">
        <f>SUM(Table3[[#This Row],[courseraMOOCS]:[edXMOOCS]])/EXP(-Table3[[#This Row],[shangaiRanking]]/500)</f>
        <v>29.960962155363898</v>
      </c>
      <c r="P30" s="15">
        <v>29</v>
      </c>
      <c r="Q30">
        <v>2018</v>
      </c>
    </row>
    <row r="31" spans="1:17" x14ac:dyDescent="0.2">
      <c r="A31" t="s">
        <v>132</v>
      </c>
      <c r="B31" s="12" t="s">
        <v>77</v>
      </c>
      <c r="C31" s="12" t="s">
        <v>65</v>
      </c>
      <c r="D31" s="12" t="s">
        <v>64</v>
      </c>
      <c r="E31" s="2">
        <v>29850</v>
      </c>
      <c r="F31">
        <f t="shared" si="0"/>
        <v>4</v>
      </c>
      <c r="G31">
        <v>201</v>
      </c>
      <c r="H31">
        <v>19</v>
      </c>
      <c r="J31" s="6">
        <f>SUM(Table3[[#This Row],[courseraMOOCS]]+Table3[[#This Row],[edXMOOCS]])</f>
        <v>19</v>
      </c>
      <c r="K31" s="7">
        <f>SUM(Table3[[#This Row],[courseraMOOCS]:[edXMOOCS]])/EXP(Table3[[#This Row],[universitySizeValue]])</f>
        <v>0.34799713888594946</v>
      </c>
      <c r="L31" s="5">
        <v>72</v>
      </c>
      <c r="M31" s="7">
        <f>EXP(-Table3[[#This Row],[M2]])</f>
        <v>0.70610089644669027</v>
      </c>
      <c r="N31" s="5">
        <v>72</v>
      </c>
      <c r="O31" s="7">
        <f>SUM(Table3[[#This Row],[courseraMOOCS]:[edXMOOCS]])/EXP(-Table3[[#This Row],[shangaiRanking]]/500)</f>
        <v>28.401415320844812</v>
      </c>
      <c r="P31" s="14">
        <v>30</v>
      </c>
      <c r="Q31">
        <v>2018</v>
      </c>
    </row>
    <row r="32" spans="1:17" x14ac:dyDescent="0.2">
      <c r="A32" t="s">
        <v>38</v>
      </c>
      <c r="B32" t="str">
        <f>[1]COURSERA_EUROPE!I10</f>
        <v>UK</v>
      </c>
      <c r="C32" t="s">
        <v>33</v>
      </c>
      <c r="D32" t="s">
        <v>57</v>
      </c>
      <c r="E32" s="3">
        <v>161270</v>
      </c>
      <c r="F32">
        <f t="shared" si="0"/>
        <v>5</v>
      </c>
      <c r="G32">
        <v>17</v>
      </c>
      <c r="H32">
        <v>25</v>
      </c>
      <c r="J32">
        <f>SUM(Table3[[#This Row],[courseraMOOCS]]+Table3[[#This Row],[edXMOOCS]])</f>
        <v>25</v>
      </c>
      <c r="K32" s="4">
        <f>SUM(Table3[[#This Row],[courseraMOOCS]:[edXMOOCS]])/EXP(Table3[[#This Row],[universitySizeValue]])</f>
        <v>0.16844867497713667</v>
      </c>
      <c r="L32" s="5">
        <v>86</v>
      </c>
      <c r="M32" s="4">
        <f>EXP(-Table3[[#This Row],[M2]])</f>
        <v>0.84497463064825185</v>
      </c>
      <c r="N32" s="5">
        <v>86</v>
      </c>
      <c r="O32" s="4">
        <f>SUM(Table3[[#This Row],[courseraMOOCS]:[edXMOOCS]])/EXP(-Table3[[#This Row],[shangaiRanking]]/500)</f>
        <v>25.864615168202949</v>
      </c>
      <c r="P32" s="14">
        <v>31</v>
      </c>
      <c r="Q32">
        <v>2018</v>
      </c>
    </row>
    <row r="33" spans="1:17" x14ac:dyDescent="0.2">
      <c r="A33" t="s">
        <v>151</v>
      </c>
      <c r="B33" s="13" t="s">
        <v>202</v>
      </c>
      <c r="C33" s="13" t="s">
        <v>29</v>
      </c>
      <c r="D33" s="13" t="s">
        <v>57</v>
      </c>
      <c r="E33" s="2">
        <v>16440</v>
      </c>
      <c r="F33">
        <f t="shared" si="0"/>
        <v>3</v>
      </c>
      <c r="H33" s="8">
        <v>25</v>
      </c>
      <c r="J33" s="6">
        <f>SUM(Table3[[#This Row],[courseraMOOCS]]+Table3[[#This Row],[edXMOOCS]])</f>
        <v>25</v>
      </c>
      <c r="K33" s="7">
        <f>SUM(Table3[[#This Row],[courseraMOOCS]:[edXMOOCS]])/EXP(Table3[[#This Row],[universitySizeValue]])</f>
        <v>1.2446767091965987</v>
      </c>
      <c r="L33" s="5">
        <v>39</v>
      </c>
      <c r="M33" s="7">
        <f>EXP(-Table3[[#This Row],[M2]])</f>
        <v>0.28803401182726546</v>
      </c>
      <c r="N33" s="5">
        <v>39</v>
      </c>
      <c r="O33" s="7">
        <f>SUM(Table3[[#This Row],[courseraMOOCS]:[edXMOOCS]])/EXP(-Table3[[#This Row],[shangaiRanking]]/500)</f>
        <v>25</v>
      </c>
      <c r="P33" s="15">
        <v>32</v>
      </c>
      <c r="Q33">
        <v>2018</v>
      </c>
    </row>
    <row r="34" spans="1:17" x14ac:dyDescent="0.2">
      <c r="A34" t="s">
        <v>21</v>
      </c>
      <c r="B34" t="str">
        <f>[1]COURSERA_EUROPE!I73</f>
        <v>Spain</v>
      </c>
      <c r="C34" t="s">
        <v>13</v>
      </c>
      <c r="D34" t="s">
        <v>57</v>
      </c>
      <c r="E34" s="2">
        <f>560+520+60+41+900</f>
        <v>2081</v>
      </c>
      <c r="F34">
        <f t="shared" ref="F34:F65" si="1">IF(E34&lt;=5000,1,IF(E34&lt;=15000,2,IF(E34&lt;=25000,3,IF(E34&lt;=35000,4,5))))</f>
        <v>1</v>
      </c>
      <c r="G34">
        <v>501</v>
      </c>
      <c r="H34">
        <v>9</v>
      </c>
      <c r="J34">
        <f>SUM(Table3[[#This Row],[courseraMOOCS]]+Table3[[#This Row],[edXMOOCS]])</f>
        <v>9</v>
      </c>
      <c r="K34" s="4">
        <f>SUM(Table3[[#This Row],[courseraMOOCS]:[edXMOOCS]])/EXP(Table3[[#This Row],[universitySizeValue]])</f>
        <v>3.310914970542981</v>
      </c>
      <c r="L34" s="5">
        <v>11</v>
      </c>
      <c r="M34" s="4">
        <f>EXP(-Table3[[#This Row],[M2]])</f>
        <v>3.6482777810895178E-2</v>
      </c>
      <c r="N34" s="5">
        <v>11</v>
      </c>
      <c r="O34" s="4">
        <f>SUM(Table3[[#This Row],[courseraMOOCS]:[edXMOOCS]])/EXP(-Table3[[#This Row],[shangaiRanking]]/500)</f>
        <v>24.513514490752279</v>
      </c>
      <c r="P34" s="14">
        <v>33</v>
      </c>
      <c r="Q34">
        <v>2018</v>
      </c>
    </row>
    <row r="35" spans="1:17" x14ac:dyDescent="0.2">
      <c r="A35" t="s">
        <v>70</v>
      </c>
      <c r="B35" t="s">
        <v>71</v>
      </c>
      <c r="C35" t="s">
        <v>72</v>
      </c>
      <c r="D35" t="s">
        <v>73</v>
      </c>
      <c r="E35" s="2">
        <v>48088</v>
      </c>
      <c r="F35">
        <f t="shared" si="1"/>
        <v>5</v>
      </c>
      <c r="G35">
        <v>101</v>
      </c>
      <c r="H35">
        <v>20</v>
      </c>
      <c r="J35" s="6">
        <f>SUM(Table3[[#This Row],[courseraMOOCS]]+Table3[[#This Row],[edXMOOCS]])</f>
        <v>20</v>
      </c>
      <c r="K35" s="7">
        <f>SUM(Table3[[#This Row],[courseraMOOCS]:[edXMOOCS]])/EXP(Table3[[#This Row],[universitySizeValue]])</f>
        <v>0.13475893998170935</v>
      </c>
      <c r="L35" s="5">
        <v>94</v>
      </c>
      <c r="M35" s="7">
        <f>EXP(-Table3[[#This Row],[M2]])</f>
        <v>0.873926555049513</v>
      </c>
      <c r="N35" s="5">
        <v>94</v>
      </c>
      <c r="O35" s="7">
        <f>SUM(Table3[[#This Row],[courseraMOOCS]:[edXMOOCS]])/EXP(-Table3[[#This Row],[shangaiRanking]]/500)</f>
        <v>24.476960162227165</v>
      </c>
      <c r="P35" s="14">
        <v>34</v>
      </c>
      <c r="Q35">
        <v>2018</v>
      </c>
    </row>
    <row r="36" spans="1:17" x14ac:dyDescent="0.2">
      <c r="A36" t="s">
        <v>117</v>
      </c>
      <c r="B36" t="s">
        <v>190</v>
      </c>
      <c r="C36" t="s">
        <v>191</v>
      </c>
      <c r="D36" t="s">
        <v>75</v>
      </c>
      <c r="E36" s="2">
        <v>38213</v>
      </c>
      <c r="F36">
        <f t="shared" si="1"/>
        <v>5</v>
      </c>
      <c r="G36">
        <v>201</v>
      </c>
      <c r="H36">
        <v>16</v>
      </c>
      <c r="J36" s="6">
        <f>SUM(Table3[[#This Row],[courseraMOOCS]]+Table3[[#This Row],[edXMOOCS]])</f>
        <v>16</v>
      </c>
      <c r="K36" s="7">
        <f>SUM(Table3[[#This Row],[courseraMOOCS]:[edXMOOCS]])/EXP(Table3[[#This Row],[universitySizeValue]])</f>
        <v>0.10780715198536747</v>
      </c>
      <c r="L36" s="5">
        <v>104</v>
      </c>
      <c r="M36" s="7">
        <f>EXP(-Table3[[#This Row],[M2]])</f>
        <v>0.89780071882290413</v>
      </c>
      <c r="N36" s="5">
        <v>104</v>
      </c>
      <c r="O36" s="7">
        <f>SUM(Table3[[#This Row],[courseraMOOCS]:[edXMOOCS]])/EXP(-Table3[[#This Row],[shangaiRanking]]/500)</f>
        <v>23.916981322816685</v>
      </c>
      <c r="P36" s="15">
        <v>35</v>
      </c>
      <c r="Q36">
        <v>2018</v>
      </c>
    </row>
    <row r="37" spans="1:17" x14ac:dyDescent="0.2">
      <c r="A37" t="s">
        <v>216</v>
      </c>
      <c r="B37" s="13" t="s">
        <v>167</v>
      </c>
      <c r="C37" s="13" t="s">
        <v>168</v>
      </c>
      <c r="D37" s="13" t="s">
        <v>64</v>
      </c>
      <c r="E37" s="11" t="s">
        <v>217</v>
      </c>
      <c r="F37">
        <f t="shared" si="1"/>
        <v>5</v>
      </c>
      <c r="G37">
        <v>151</v>
      </c>
      <c r="H37">
        <v>17</v>
      </c>
      <c r="J37" s="6">
        <f>SUM(Table3[[#This Row],[courseraMOOCS]]+Table3[[#This Row],[edXMOOCS]])</f>
        <v>17</v>
      </c>
      <c r="K37" s="7">
        <f>SUM(Table3[[#This Row],[courseraMOOCS]:[edXMOOCS]])/EXP(Table3[[#This Row],[universitySizeValue]])</f>
        <v>0.11454509898445295</v>
      </c>
      <c r="L37" s="5">
        <v>100</v>
      </c>
      <c r="M37" s="7">
        <f>EXP(-Table3[[#This Row],[M2]])</f>
        <v>0.89177171951230227</v>
      </c>
      <c r="N37" s="5">
        <v>100</v>
      </c>
      <c r="O37" s="7">
        <f>SUM(Table3[[#This Row],[courseraMOOCS]:[edXMOOCS]])/EXP(-Table3[[#This Row],[shangaiRanking]]/500)</f>
        <v>22.993540854061198</v>
      </c>
      <c r="P37" s="14">
        <v>36</v>
      </c>
      <c r="Q37">
        <v>2018</v>
      </c>
    </row>
    <row r="38" spans="1:17" x14ac:dyDescent="0.2">
      <c r="A38" t="s">
        <v>115</v>
      </c>
      <c r="B38" t="s">
        <v>77</v>
      </c>
      <c r="C38" t="s">
        <v>65</v>
      </c>
      <c r="D38" t="s">
        <v>64</v>
      </c>
      <c r="E38" s="2">
        <v>12223</v>
      </c>
      <c r="F38">
        <f t="shared" si="1"/>
        <v>2</v>
      </c>
      <c r="G38">
        <v>11</v>
      </c>
      <c r="H38">
        <v>22</v>
      </c>
      <c r="J38" s="6">
        <f>SUM(Table3[[#This Row],[courseraMOOCS]]+Table3[[#This Row],[edXMOOCS]])</f>
        <v>22</v>
      </c>
      <c r="K38" s="7">
        <f>SUM(Table3[[#This Row],[courseraMOOCS]:[edXMOOCS]])/EXP(Table3[[#This Row],[universitySizeValue]])</f>
        <v>2.9773762312054792</v>
      </c>
      <c r="L38" s="5">
        <v>14</v>
      </c>
      <c r="M38" s="7">
        <f>EXP(-Table3[[#This Row],[M2]])</f>
        <v>5.0926277503451862E-2</v>
      </c>
      <c r="N38" s="5">
        <v>14</v>
      </c>
      <c r="O38" s="7">
        <f>SUM(Table3[[#This Row],[courseraMOOCS]:[edXMOOCS]])/EXP(-Table3[[#This Row],[shangaiRanking]]/500)</f>
        <v>22.489363258349641</v>
      </c>
      <c r="P38" s="14">
        <v>37</v>
      </c>
      <c r="Q38">
        <v>2018</v>
      </c>
    </row>
    <row r="39" spans="1:17" x14ac:dyDescent="0.2">
      <c r="A39" t="s">
        <v>153</v>
      </c>
      <c r="B39" s="13" t="s">
        <v>90</v>
      </c>
      <c r="C39" s="13" t="s">
        <v>91</v>
      </c>
      <c r="D39" s="13" t="s">
        <v>75</v>
      </c>
      <c r="E39" s="2">
        <v>35434</v>
      </c>
      <c r="F39">
        <f t="shared" si="1"/>
        <v>5</v>
      </c>
      <c r="G39">
        <v>201</v>
      </c>
      <c r="H39" s="8">
        <v>15</v>
      </c>
      <c r="J39" s="6">
        <f>SUM(Table3[[#This Row],[courseraMOOCS]]+Table3[[#This Row],[edXMOOCS]])</f>
        <v>15</v>
      </c>
      <c r="K39" s="7">
        <f>SUM(Table3[[#This Row],[courseraMOOCS]:[edXMOOCS]])/EXP(Table3[[#This Row],[universitySizeValue]])</f>
        <v>0.10106920498628201</v>
      </c>
      <c r="L39" s="5">
        <v>106</v>
      </c>
      <c r="M39" s="7">
        <f>EXP(-Table3[[#This Row],[M2]])</f>
        <v>0.90387047837729029</v>
      </c>
      <c r="N39" s="5">
        <v>106</v>
      </c>
      <c r="O39" s="7">
        <f>SUM(Table3[[#This Row],[courseraMOOCS]:[edXMOOCS]])/EXP(-Table3[[#This Row],[shangaiRanking]]/500)</f>
        <v>22.422169990140642</v>
      </c>
      <c r="P39" s="15">
        <v>38</v>
      </c>
      <c r="Q39">
        <v>2018</v>
      </c>
    </row>
    <row r="40" spans="1:17" x14ac:dyDescent="0.2">
      <c r="A40" t="s">
        <v>145</v>
      </c>
      <c r="B40" t="s">
        <v>202</v>
      </c>
      <c r="C40" t="s">
        <v>29</v>
      </c>
      <c r="D40" t="s">
        <v>57</v>
      </c>
      <c r="E40" s="2">
        <v>7131</v>
      </c>
      <c r="F40">
        <f t="shared" si="1"/>
        <v>2</v>
      </c>
      <c r="G40">
        <v>401</v>
      </c>
      <c r="H40" s="8">
        <v>10</v>
      </c>
      <c r="J40" s="6">
        <f>SUM(Table3[[#This Row],[courseraMOOCS]]+Table3[[#This Row],[edXMOOCS]])</f>
        <v>10</v>
      </c>
      <c r="K40" s="7">
        <f>SUM(Table3[[#This Row],[courseraMOOCS]:[edXMOOCS]])/EXP(Table3[[#This Row],[universitySizeValue]])</f>
        <v>1.3533528323661268</v>
      </c>
      <c r="L40" s="5">
        <v>36</v>
      </c>
      <c r="M40" s="7">
        <f>EXP(-Table3[[#This Row],[M2]])</f>
        <v>0.25837252700499741</v>
      </c>
      <c r="N40" s="5">
        <v>36</v>
      </c>
      <c r="O40" s="7">
        <f>SUM(Table3[[#This Row],[courseraMOOCS]:[edXMOOCS]])/EXP(-Table3[[#This Row],[shangaiRanking]]/500)</f>
        <v>22.299964644001818</v>
      </c>
      <c r="P40" s="14">
        <v>39</v>
      </c>
      <c r="Q40">
        <v>2018</v>
      </c>
    </row>
    <row r="41" spans="1:17" x14ac:dyDescent="0.2">
      <c r="A41" t="s">
        <v>134</v>
      </c>
      <c r="B41" s="12" t="s">
        <v>77</v>
      </c>
      <c r="C41" s="12" t="s">
        <v>65</v>
      </c>
      <c r="D41" s="12" t="s">
        <v>64</v>
      </c>
      <c r="E41" s="2">
        <v>16336</v>
      </c>
      <c r="F41">
        <f t="shared" si="1"/>
        <v>3</v>
      </c>
      <c r="G41">
        <v>2</v>
      </c>
      <c r="H41">
        <v>22</v>
      </c>
      <c r="J41" s="6">
        <f>SUM(Table3[[#This Row],[courseraMOOCS]]+Table3[[#This Row],[edXMOOCS]])</f>
        <v>22</v>
      </c>
      <c r="K41" s="7">
        <f>SUM(Table3[[#This Row],[courseraMOOCS]:[edXMOOCS]])/EXP(Table3[[#This Row],[universitySizeValue]])</f>
        <v>1.0953155040930067</v>
      </c>
      <c r="L41" s="5">
        <v>42</v>
      </c>
      <c r="M41" s="7">
        <f>EXP(-Table3[[#This Row],[M2]])</f>
        <v>0.33443407498210159</v>
      </c>
      <c r="N41" s="5">
        <v>42</v>
      </c>
      <c r="O41" s="7">
        <f>SUM(Table3[[#This Row],[courseraMOOCS]:[edXMOOCS]])/EXP(-Table3[[#This Row],[shangaiRanking]]/500)</f>
        <v>22.088176234901521</v>
      </c>
      <c r="P41" s="14">
        <v>40</v>
      </c>
      <c r="Q41">
        <v>2018</v>
      </c>
    </row>
    <row r="42" spans="1:17" x14ac:dyDescent="0.2">
      <c r="A42" t="s">
        <v>152</v>
      </c>
      <c r="B42" s="13" t="s">
        <v>202</v>
      </c>
      <c r="C42" s="13" t="s">
        <v>29</v>
      </c>
      <c r="D42" s="13" t="s">
        <v>57</v>
      </c>
      <c r="E42" s="2">
        <v>19980</v>
      </c>
      <c r="F42">
        <f t="shared" si="1"/>
        <v>3</v>
      </c>
      <c r="H42" s="8">
        <v>22</v>
      </c>
      <c r="J42" s="6">
        <f>SUM(Table3[[#This Row],[courseraMOOCS]]+Table3[[#This Row],[edXMOOCS]])</f>
        <v>22</v>
      </c>
      <c r="K42" s="7">
        <f>SUM(Table3[[#This Row],[courseraMOOCS]:[edXMOOCS]])/EXP(Table3[[#This Row],[universitySizeValue]])</f>
        <v>1.0953155040930067</v>
      </c>
      <c r="L42" s="5">
        <v>43</v>
      </c>
      <c r="M42" s="7">
        <f>EXP(-Table3[[#This Row],[M2]])</f>
        <v>0.33443407498210159</v>
      </c>
      <c r="N42" s="5">
        <v>43</v>
      </c>
      <c r="O42" s="7">
        <f>SUM(Table3[[#This Row],[courseraMOOCS]:[edXMOOCS]])/EXP(-Table3[[#This Row],[shangaiRanking]]/500)</f>
        <v>22</v>
      </c>
      <c r="P42" s="15">
        <v>41</v>
      </c>
      <c r="Q42">
        <v>2018</v>
      </c>
    </row>
    <row r="43" spans="1:17" x14ac:dyDescent="0.2">
      <c r="A43" t="s">
        <v>125</v>
      </c>
      <c r="B43" t="s">
        <v>77</v>
      </c>
      <c r="C43" t="s">
        <v>65</v>
      </c>
      <c r="D43" t="s">
        <v>64</v>
      </c>
      <c r="E43" s="2">
        <v>65371</v>
      </c>
      <c r="F43">
        <f t="shared" si="1"/>
        <v>5</v>
      </c>
      <c r="G43">
        <v>43</v>
      </c>
      <c r="H43">
        <v>20</v>
      </c>
      <c r="J43" s="6">
        <f>SUM(Table3[[#This Row],[courseraMOOCS]]+Table3[[#This Row],[edXMOOCS]])</f>
        <v>20</v>
      </c>
      <c r="K43" s="7">
        <f>SUM(Table3[[#This Row],[courseraMOOCS]:[edXMOOCS]])/EXP(Table3[[#This Row],[universitySizeValue]])</f>
        <v>0.13475893998170935</v>
      </c>
      <c r="L43" s="5">
        <v>95</v>
      </c>
      <c r="M43" s="7">
        <f>EXP(-Table3[[#This Row],[M2]])</f>
        <v>0.873926555049513</v>
      </c>
      <c r="N43" s="5">
        <v>95</v>
      </c>
      <c r="O43" s="7">
        <f>SUM(Table3[[#This Row],[courseraMOOCS]:[edXMOOCS]])/EXP(-Table3[[#This Row],[shangaiRanking]]/500)</f>
        <v>21.796126566102576</v>
      </c>
      <c r="P43" s="14">
        <v>42</v>
      </c>
      <c r="Q43">
        <v>2018</v>
      </c>
    </row>
    <row r="44" spans="1:17" x14ac:dyDescent="0.2">
      <c r="A44" t="s">
        <v>39</v>
      </c>
      <c r="B44" t="str">
        <f>[1]COURSERA_EUROPE!I3</f>
        <v>Denmark</v>
      </c>
      <c r="C44" t="s">
        <v>26</v>
      </c>
      <c r="D44" t="s">
        <v>57</v>
      </c>
      <c r="E44" s="2">
        <v>22829</v>
      </c>
      <c r="F44">
        <f t="shared" si="1"/>
        <v>3</v>
      </c>
      <c r="G44">
        <v>501</v>
      </c>
      <c r="H44">
        <v>8</v>
      </c>
      <c r="J44">
        <f>SUM(Table3[[#This Row],[courseraMOOCS]]+Table3[[#This Row],[edXMOOCS]])</f>
        <v>8</v>
      </c>
      <c r="K44" s="4">
        <f>SUM(Table3[[#This Row],[courseraMOOCS]:[edXMOOCS]])/EXP(Table3[[#This Row],[universitySizeValue]])</f>
        <v>0.39829654694291156</v>
      </c>
      <c r="L44" s="5">
        <v>69</v>
      </c>
      <c r="M44" s="4">
        <f>EXP(-Table3[[#This Row],[M2]])</f>
        <v>0.67146287787112713</v>
      </c>
      <c r="N44" s="5">
        <v>69</v>
      </c>
      <c r="O44" s="4">
        <f>SUM(Table3[[#This Row],[courseraMOOCS]:[edXMOOCS]])/EXP(-Table3[[#This Row],[shangaiRanking]]/500)</f>
        <v>21.789790658446471</v>
      </c>
      <c r="P44" s="14">
        <v>43</v>
      </c>
      <c r="Q44">
        <v>2018</v>
      </c>
    </row>
    <row r="45" spans="1:17" x14ac:dyDescent="0.2">
      <c r="A45" t="s">
        <v>129</v>
      </c>
      <c r="B45" s="13" t="s">
        <v>90</v>
      </c>
      <c r="C45" s="13" t="s">
        <v>91</v>
      </c>
      <c r="D45" s="13" t="s">
        <v>75</v>
      </c>
      <c r="E45" s="2">
        <v>20277</v>
      </c>
      <c r="F45">
        <f t="shared" si="1"/>
        <v>3</v>
      </c>
      <c r="G45">
        <v>151</v>
      </c>
      <c r="H45">
        <v>16</v>
      </c>
      <c r="J45" s="6">
        <f>SUM(Table3[[#This Row],[courseraMOOCS]]+Table3[[#This Row],[edXMOOCS]])</f>
        <v>16</v>
      </c>
      <c r="K45" s="7">
        <f>SUM(Table3[[#This Row],[courseraMOOCS]:[edXMOOCS]])/EXP(Table3[[#This Row],[universitySizeValue]])</f>
        <v>0.79659309388582311</v>
      </c>
      <c r="L45" s="5">
        <v>56</v>
      </c>
      <c r="M45" s="7">
        <f>EXP(-Table3[[#This Row],[M2]])</f>
        <v>0.45086239635897613</v>
      </c>
      <c r="N45" s="5">
        <v>56</v>
      </c>
      <c r="O45" s="7">
        <f>SUM(Table3[[#This Row],[courseraMOOCS]:[edXMOOCS]])/EXP(-Table3[[#This Row],[shangaiRanking]]/500)</f>
        <v>21.640979627351715</v>
      </c>
      <c r="P45" s="15">
        <v>44</v>
      </c>
      <c r="Q45">
        <v>2018</v>
      </c>
    </row>
    <row r="46" spans="1:17" x14ac:dyDescent="0.2">
      <c r="A46" t="s">
        <v>81</v>
      </c>
      <c r="B46" t="s">
        <v>77</v>
      </c>
      <c r="C46" t="s">
        <v>65</v>
      </c>
      <c r="D46" t="s">
        <v>64</v>
      </c>
      <c r="E46" s="2">
        <v>5983</v>
      </c>
      <c r="F46">
        <f t="shared" si="1"/>
        <v>2</v>
      </c>
      <c r="H46">
        <v>21</v>
      </c>
      <c r="J46" s="6">
        <f>SUM(Table3[[#This Row],[courseraMOOCS]]+Table3[[#This Row],[edXMOOCS]])</f>
        <v>21</v>
      </c>
      <c r="K46" s="7">
        <f>SUM(Table3[[#This Row],[courseraMOOCS]:[edXMOOCS]])/EXP(Table3[[#This Row],[universitySizeValue]])</f>
        <v>2.8420409479688664</v>
      </c>
      <c r="L46" s="5">
        <v>17</v>
      </c>
      <c r="M46" s="7">
        <f>EXP(-Table3[[#This Row],[M2]])</f>
        <v>5.8306543822617622E-2</v>
      </c>
      <c r="N46" s="5">
        <v>17</v>
      </c>
      <c r="O46" s="7">
        <f>SUM(Table3[[#This Row],[courseraMOOCS]:[edXMOOCS]])/EXP(-Table3[[#This Row],[shangaiRanking]]/500)</f>
        <v>21</v>
      </c>
      <c r="P46" s="14">
        <v>45</v>
      </c>
      <c r="Q46">
        <v>2018</v>
      </c>
    </row>
    <row r="47" spans="1:17" x14ac:dyDescent="0.2">
      <c r="A47" t="s">
        <v>124</v>
      </c>
      <c r="B47" t="s">
        <v>77</v>
      </c>
      <c r="C47" t="s">
        <v>65</v>
      </c>
      <c r="D47" t="s">
        <v>64</v>
      </c>
      <c r="E47" s="2">
        <v>33246</v>
      </c>
      <c r="F47">
        <f t="shared" si="1"/>
        <v>4</v>
      </c>
      <c r="G47">
        <v>43</v>
      </c>
      <c r="H47">
        <v>19</v>
      </c>
      <c r="J47" s="6">
        <f>SUM(Table3[[#This Row],[courseraMOOCS]]+Table3[[#This Row],[edXMOOCS]])</f>
        <v>19</v>
      </c>
      <c r="K47" s="7">
        <f>SUM(Table3[[#This Row],[courseraMOOCS]:[edXMOOCS]])/EXP(Table3[[#This Row],[universitySizeValue]])</f>
        <v>0.34799713888594946</v>
      </c>
      <c r="L47" s="5">
        <v>73</v>
      </c>
      <c r="M47" s="7">
        <f>EXP(-Table3[[#This Row],[M2]])</f>
        <v>0.70610089644669027</v>
      </c>
      <c r="N47" s="5">
        <v>73</v>
      </c>
      <c r="O47" s="7">
        <f>SUM(Table3[[#This Row],[courseraMOOCS]:[edXMOOCS]])/EXP(-Table3[[#This Row],[shangaiRanking]]/500)</f>
        <v>20.706320237797446</v>
      </c>
      <c r="P47" s="14">
        <v>46</v>
      </c>
      <c r="Q47">
        <v>2018</v>
      </c>
    </row>
    <row r="48" spans="1:17" x14ac:dyDescent="0.2">
      <c r="A48" t="s">
        <v>218</v>
      </c>
      <c r="B48" s="13" t="s">
        <v>167</v>
      </c>
      <c r="C48" s="13" t="s">
        <v>168</v>
      </c>
      <c r="D48" s="13" t="s">
        <v>64</v>
      </c>
      <c r="E48" s="2">
        <v>35000</v>
      </c>
      <c r="F48">
        <f t="shared" si="1"/>
        <v>4</v>
      </c>
      <c r="G48">
        <v>401</v>
      </c>
      <c r="H48">
        <v>9</v>
      </c>
      <c r="J48" s="6">
        <f>SUM(Table3[[#This Row],[courseraMOOCS]]+Table3[[#This Row],[edXMOOCS]])</f>
        <v>9</v>
      </c>
      <c r="K48" s="7">
        <f>SUM(Table3[[#This Row],[courseraMOOCS]:[edXMOOCS]])/EXP(Table3[[#This Row],[universitySizeValue]])</f>
        <v>0.16484074999860762</v>
      </c>
      <c r="L48" s="5">
        <v>87</v>
      </c>
      <c r="M48" s="7">
        <f>EXP(-Table3[[#This Row],[M2]])</f>
        <v>0.84802874191357402</v>
      </c>
      <c r="N48" s="5">
        <v>87</v>
      </c>
      <c r="O48" s="7">
        <f>SUM(Table3[[#This Row],[courseraMOOCS]:[edXMOOCS]])/EXP(-Table3[[#This Row],[shangaiRanking]]/500)</f>
        <v>20.069968179601638</v>
      </c>
      <c r="P48" s="15">
        <v>47</v>
      </c>
      <c r="Q48">
        <v>2018</v>
      </c>
    </row>
    <row r="49" spans="1:17" x14ac:dyDescent="0.2">
      <c r="A49" t="s">
        <v>42</v>
      </c>
      <c r="B49" t="str">
        <f>[1]COURSERA_EUROPE!I26</f>
        <v>Germany</v>
      </c>
      <c r="C49" t="s">
        <v>43</v>
      </c>
      <c r="D49" t="s">
        <v>57</v>
      </c>
      <c r="E49" s="2">
        <v>50542</v>
      </c>
      <c r="F49">
        <f t="shared" si="1"/>
        <v>5</v>
      </c>
      <c r="G49">
        <v>501</v>
      </c>
      <c r="H49">
        <v>7</v>
      </c>
      <c r="J49">
        <f>SUM(Table3[[#This Row],[courseraMOOCS]]+Table3[[#This Row],[edXMOOCS]])</f>
        <v>7</v>
      </c>
      <c r="K49" s="4">
        <f>SUM(Table3[[#This Row],[courseraMOOCS]:[edXMOOCS]])/EXP(Table3[[#This Row],[universitySizeValue]])</f>
        <v>4.7165628993598274E-2</v>
      </c>
      <c r="L49" s="5">
        <v>128</v>
      </c>
      <c r="M49" s="4">
        <f>EXP(-Table3[[#This Row],[M2]])</f>
        <v>0.95392938614090339</v>
      </c>
      <c r="N49" s="5">
        <v>128</v>
      </c>
      <c r="O49" s="4">
        <f>SUM(Table3[[#This Row],[courseraMOOCS]:[edXMOOCS]])/EXP(-Table3[[#This Row],[shangaiRanking]]/500)</f>
        <v>19.066066826140663</v>
      </c>
      <c r="P49" s="14">
        <v>48</v>
      </c>
      <c r="Q49">
        <v>2018</v>
      </c>
    </row>
    <row r="50" spans="1:17" x14ac:dyDescent="0.2">
      <c r="A50" t="s">
        <v>128</v>
      </c>
      <c r="B50" s="13" t="s">
        <v>199</v>
      </c>
      <c r="C50" s="13" t="s">
        <v>23</v>
      </c>
      <c r="D50" s="13" t="s">
        <v>57</v>
      </c>
      <c r="E50" s="2">
        <v>25130</v>
      </c>
      <c r="F50">
        <f t="shared" si="1"/>
        <v>4</v>
      </c>
      <c r="G50">
        <v>151</v>
      </c>
      <c r="H50">
        <v>14</v>
      </c>
      <c r="J50" s="6">
        <f>SUM(Table3[[#This Row],[courseraMOOCS]]+Table3[[#This Row],[edXMOOCS]])</f>
        <v>14</v>
      </c>
      <c r="K50" s="7">
        <f>SUM(Table3[[#This Row],[courseraMOOCS]:[edXMOOCS]])/EXP(Table3[[#This Row],[universitySizeValue]])</f>
        <v>0.25641894444227853</v>
      </c>
      <c r="L50" s="5">
        <v>77</v>
      </c>
      <c r="M50" s="7">
        <f>EXP(-Table3[[#This Row],[M2]])</f>
        <v>0.77381771424395129</v>
      </c>
      <c r="N50" s="5">
        <v>77</v>
      </c>
      <c r="O50" s="7">
        <f>SUM(Table3[[#This Row],[courseraMOOCS]:[edXMOOCS]])/EXP(-Table3[[#This Row],[shangaiRanking]]/500)</f>
        <v>18.935857173932749</v>
      </c>
      <c r="P50" s="14">
        <v>49</v>
      </c>
      <c r="Q50">
        <v>2018</v>
      </c>
    </row>
    <row r="51" spans="1:17" x14ac:dyDescent="0.2">
      <c r="A51" t="s">
        <v>180</v>
      </c>
      <c r="B51" t="s">
        <v>79</v>
      </c>
      <c r="C51" t="s">
        <v>8</v>
      </c>
      <c r="D51" t="s">
        <v>57</v>
      </c>
      <c r="E51" s="2">
        <v>5200</v>
      </c>
      <c r="F51">
        <f t="shared" si="1"/>
        <v>2</v>
      </c>
      <c r="H51">
        <v>18</v>
      </c>
      <c r="J51" s="6">
        <f>SUM(Table3[[#This Row],[courseraMOOCS]]+Table3[[#This Row],[edXMOOCS]])</f>
        <v>18</v>
      </c>
      <c r="K51" s="7">
        <f>SUM(Table3[[#This Row],[courseraMOOCS]:[edXMOOCS]])/EXP(Table3[[#This Row],[universitySizeValue]])</f>
        <v>2.4360350982590284</v>
      </c>
      <c r="L51" s="5">
        <v>20</v>
      </c>
      <c r="M51" s="7">
        <f>EXP(-Table3[[#This Row],[M2]])</f>
        <v>8.7507121683763331E-2</v>
      </c>
      <c r="N51" s="5">
        <v>20</v>
      </c>
      <c r="O51" s="7">
        <f>SUM(Table3[[#This Row],[courseraMOOCS]:[edXMOOCS]])/EXP(-Table3[[#This Row],[shangaiRanking]]/500)</f>
        <v>18</v>
      </c>
      <c r="P51" s="15">
        <v>50</v>
      </c>
      <c r="Q51">
        <v>2018</v>
      </c>
    </row>
    <row r="52" spans="1:17" x14ac:dyDescent="0.2">
      <c r="A52" t="s">
        <v>126</v>
      </c>
      <c r="B52" s="13" t="s">
        <v>192</v>
      </c>
      <c r="C52" s="13" t="s">
        <v>26</v>
      </c>
      <c r="D52" s="13" t="s">
        <v>57</v>
      </c>
      <c r="E52" s="2">
        <v>40882</v>
      </c>
      <c r="F52">
        <f t="shared" si="1"/>
        <v>5</v>
      </c>
      <c r="G52">
        <v>30</v>
      </c>
      <c r="H52">
        <v>16</v>
      </c>
      <c r="J52" s="6">
        <f>SUM(Table3[[#This Row],[courseraMOOCS]]+Table3[[#This Row],[edXMOOCS]])</f>
        <v>16</v>
      </c>
      <c r="K52" s="7">
        <f>SUM(Table3[[#This Row],[courseraMOOCS]:[edXMOOCS]])/EXP(Table3[[#This Row],[universitySizeValue]])</f>
        <v>0.10780715198536747</v>
      </c>
      <c r="L52" s="5">
        <v>105</v>
      </c>
      <c r="M52" s="7">
        <f>EXP(-Table3[[#This Row],[M2]])</f>
        <v>0.89780071882290413</v>
      </c>
      <c r="N52" s="5">
        <v>105</v>
      </c>
      <c r="O52" s="7">
        <f>SUM(Table3[[#This Row],[courseraMOOCS]:[edXMOOCS]])/EXP(-Table3[[#This Row],[shangaiRanking]]/500)</f>
        <v>16.989384744725754</v>
      </c>
      <c r="P52" s="14">
        <v>51</v>
      </c>
      <c r="Q52">
        <v>2018</v>
      </c>
    </row>
    <row r="53" spans="1:17" x14ac:dyDescent="0.2">
      <c r="A53" t="s">
        <v>66</v>
      </c>
      <c r="B53" t="s">
        <v>67</v>
      </c>
      <c r="C53" t="s">
        <v>68</v>
      </c>
      <c r="D53" t="s">
        <v>69</v>
      </c>
      <c r="E53" s="2">
        <v>26610</v>
      </c>
      <c r="F53">
        <f t="shared" si="1"/>
        <v>4</v>
      </c>
      <c r="G53">
        <v>301</v>
      </c>
      <c r="H53">
        <v>9</v>
      </c>
      <c r="J53" s="6">
        <f>SUM(Table3[[#This Row],[courseraMOOCS]]+Table3[[#This Row],[edXMOOCS]])</f>
        <v>9</v>
      </c>
      <c r="K53" s="7">
        <f>SUM(Table3[[#This Row],[courseraMOOCS]:[edXMOOCS]])/EXP(Table3[[#This Row],[universitySizeValue]])</f>
        <v>0.16484074999860762</v>
      </c>
      <c r="L53" s="5">
        <v>88</v>
      </c>
      <c r="M53" s="7">
        <f>EXP(-Table3[[#This Row],[M2]])</f>
        <v>0.84802874191357402</v>
      </c>
      <c r="N53" s="5">
        <v>88</v>
      </c>
      <c r="O53" s="7">
        <f>SUM(Table3[[#This Row],[courseraMOOCS]:[edXMOOCS]])/EXP(-Table3[[#This Row],[shangaiRanking]]/500)</f>
        <v>16.43190016193638</v>
      </c>
      <c r="P53" s="14">
        <v>52</v>
      </c>
      <c r="Q53">
        <v>2018</v>
      </c>
    </row>
    <row r="54" spans="1:17" x14ac:dyDescent="0.2">
      <c r="A54" t="s">
        <v>14</v>
      </c>
      <c r="B54" s="13" t="str">
        <f>'[1]EDX-EUROPE'!B13</f>
        <v>France</v>
      </c>
      <c r="C54" s="13" t="s">
        <v>8</v>
      </c>
      <c r="D54" s="13" t="s">
        <v>57</v>
      </c>
      <c r="E54" s="2">
        <v>12179</v>
      </c>
      <c r="F54">
        <f t="shared" si="1"/>
        <v>2</v>
      </c>
      <c r="G54">
        <v>501</v>
      </c>
      <c r="I54">
        <v>6</v>
      </c>
      <c r="J54">
        <f>SUM(Table3[[#This Row],[courseraMOOCS]]+Table3[[#This Row],[edXMOOCS]])</f>
        <v>6</v>
      </c>
      <c r="K54" s="4">
        <f>SUM(Table3[[#This Row],[courseraMOOCS]:[edXMOOCS]])/EXP(Table3[[#This Row],[universitySizeValue]])</f>
        <v>0.8120116994196761</v>
      </c>
      <c r="L54" s="5">
        <v>52</v>
      </c>
      <c r="M54" s="4">
        <f>EXP(-Table3[[#This Row],[M2]])</f>
        <v>0.44396404506171155</v>
      </c>
      <c r="N54" s="5">
        <v>52</v>
      </c>
      <c r="O54" s="4">
        <f>SUM(Table3[[#This Row],[courseraMOOCS]:[edXMOOCS]])/EXP(-Table3[[#This Row],[shangaiRanking]]/500)</f>
        <v>16.342342993834851</v>
      </c>
      <c r="P54" s="15">
        <v>53</v>
      </c>
      <c r="Q54">
        <v>2018</v>
      </c>
    </row>
    <row r="55" spans="1:17" x14ac:dyDescent="0.2">
      <c r="A55" t="s">
        <v>87</v>
      </c>
      <c r="B55" t="s">
        <v>77</v>
      </c>
      <c r="C55" t="s">
        <v>65</v>
      </c>
      <c r="D55" t="s">
        <v>64</v>
      </c>
      <c r="E55" s="2">
        <v>14077</v>
      </c>
      <c r="F55">
        <f t="shared" si="1"/>
        <v>2</v>
      </c>
      <c r="H55">
        <v>16</v>
      </c>
      <c r="J55" s="6">
        <f>SUM(Table3[[#This Row],[courseraMOOCS]]+Table3[[#This Row],[edXMOOCS]])</f>
        <v>16</v>
      </c>
      <c r="K55" s="7">
        <f>SUM(Table3[[#This Row],[courseraMOOCS]:[edXMOOCS]])/EXP(Table3[[#This Row],[universitySizeValue]])</f>
        <v>2.1653645317858032</v>
      </c>
      <c r="L55" s="5">
        <v>23</v>
      </c>
      <c r="M55" s="7">
        <f>EXP(-Table3[[#This Row],[M2]])</f>
        <v>0.11470811222195491</v>
      </c>
      <c r="N55" s="5">
        <v>23</v>
      </c>
      <c r="O55" s="7">
        <f>SUM(Table3[[#This Row],[courseraMOOCS]:[edXMOOCS]])/EXP(-Table3[[#This Row],[shangaiRanking]]/500)</f>
        <v>16</v>
      </c>
      <c r="P55" s="14">
        <v>54</v>
      </c>
      <c r="Q55">
        <v>2018</v>
      </c>
    </row>
    <row r="56" spans="1:17" x14ac:dyDescent="0.2">
      <c r="A56" t="s">
        <v>127</v>
      </c>
      <c r="B56" s="13" t="s">
        <v>77</v>
      </c>
      <c r="C56" s="13" t="s">
        <v>65</v>
      </c>
      <c r="D56" s="13" t="s">
        <v>64</v>
      </c>
      <c r="E56" s="2">
        <v>52270</v>
      </c>
      <c r="F56">
        <f t="shared" si="1"/>
        <v>5</v>
      </c>
      <c r="G56">
        <v>88</v>
      </c>
      <c r="H56">
        <v>13</v>
      </c>
      <c r="J56" s="6">
        <f>SUM(Table3[[#This Row],[courseraMOOCS]]+Table3[[#This Row],[edXMOOCS]])</f>
        <v>13</v>
      </c>
      <c r="K56" s="7">
        <f>SUM(Table3[[#This Row],[courseraMOOCS]:[edXMOOCS]])/EXP(Table3[[#This Row],[universitySizeValue]])</f>
        <v>8.7593310988111073E-2</v>
      </c>
      <c r="L56" s="5">
        <v>108</v>
      </c>
      <c r="M56" s="7">
        <f>EXP(-Table3[[#This Row],[M2]])</f>
        <v>0.91613338235124542</v>
      </c>
      <c r="N56" s="5">
        <v>108</v>
      </c>
      <c r="O56" s="7">
        <f>SUM(Table3[[#This Row],[courseraMOOCS]:[edXMOOCS]])/EXP(-Table3[[#This Row],[shangaiRanking]]/500)</f>
        <v>15.501694762458703</v>
      </c>
      <c r="P56" s="14">
        <v>55</v>
      </c>
      <c r="Q56">
        <v>2018</v>
      </c>
    </row>
    <row r="57" spans="1:17" x14ac:dyDescent="0.2">
      <c r="A57" t="s">
        <v>187</v>
      </c>
      <c r="B57" t="s">
        <v>77</v>
      </c>
      <c r="C57" t="s">
        <v>65</v>
      </c>
      <c r="D57" t="s">
        <v>64</v>
      </c>
      <c r="E57" s="2">
        <v>37606</v>
      </c>
      <c r="F57">
        <f t="shared" si="1"/>
        <v>5</v>
      </c>
      <c r="G57">
        <v>201</v>
      </c>
      <c r="H57">
        <v>10</v>
      </c>
      <c r="J57" s="6">
        <f>SUM(Table3[[#This Row],[courseraMOOCS]]+Table3[[#This Row],[edXMOOCS]])</f>
        <v>10</v>
      </c>
      <c r="K57" s="7">
        <f>SUM(Table3[[#This Row],[courseraMOOCS]:[edXMOOCS]])/EXP(Table3[[#This Row],[universitySizeValue]])</f>
        <v>6.7379469990854673E-2</v>
      </c>
      <c r="L57" s="5">
        <v>115</v>
      </c>
      <c r="M57" s="7">
        <f>EXP(-Table3[[#This Row],[M2]])</f>
        <v>0.93484039014663511</v>
      </c>
      <c r="N57" s="5">
        <v>115</v>
      </c>
      <c r="O57" s="7">
        <f>SUM(Table3[[#This Row],[courseraMOOCS]:[edXMOOCS]])/EXP(-Table3[[#This Row],[shangaiRanking]]/500)</f>
        <v>14.948113326760428</v>
      </c>
      <c r="P57" s="15">
        <v>56</v>
      </c>
      <c r="Q57">
        <v>2018</v>
      </c>
    </row>
    <row r="58" spans="1:17" x14ac:dyDescent="0.2">
      <c r="A58" t="s">
        <v>102</v>
      </c>
      <c r="B58" t="s">
        <v>77</v>
      </c>
      <c r="C58" t="s">
        <v>65</v>
      </c>
      <c r="D58" t="s">
        <v>64</v>
      </c>
      <c r="E58" s="2">
        <v>6386</v>
      </c>
      <c r="F58">
        <f t="shared" si="1"/>
        <v>2</v>
      </c>
      <c r="G58">
        <v>101</v>
      </c>
      <c r="H58">
        <v>12</v>
      </c>
      <c r="J58" s="6">
        <f>SUM(Table3[[#This Row],[courseraMOOCS]]+Table3[[#This Row],[edXMOOCS]])</f>
        <v>12</v>
      </c>
      <c r="K58" s="7">
        <f>SUM(Table3[[#This Row],[courseraMOOCS]:[edXMOOCS]])/EXP(Table3[[#This Row],[universitySizeValue]])</f>
        <v>1.6240233988393522</v>
      </c>
      <c r="L58" s="5">
        <v>26</v>
      </c>
      <c r="M58" s="7">
        <f>EXP(-Table3[[#This Row],[M2]])</f>
        <v>0.19710407330755744</v>
      </c>
      <c r="N58" s="5">
        <v>26</v>
      </c>
      <c r="O58" s="7">
        <f>SUM(Table3[[#This Row],[courseraMOOCS]:[edXMOOCS]])/EXP(-Table3[[#This Row],[shangaiRanking]]/500)</f>
        <v>14.686176097336299</v>
      </c>
      <c r="P58" s="14">
        <v>57</v>
      </c>
      <c r="Q58">
        <v>2018</v>
      </c>
    </row>
    <row r="59" spans="1:17" x14ac:dyDescent="0.2">
      <c r="A59" t="s">
        <v>121</v>
      </c>
      <c r="B59" s="13" t="s">
        <v>108</v>
      </c>
      <c r="C59" s="13" t="s">
        <v>109</v>
      </c>
      <c r="D59" s="13" t="s">
        <v>64</v>
      </c>
      <c r="E59" s="2">
        <v>35421</v>
      </c>
      <c r="F59">
        <f t="shared" si="1"/>
        <v>5</v>
      </c>
      <c r="G59">
        <v>101</v>
      </c>
      <c r="H59">
        <v>12</v>
      </c>
      <c r="J59" s="6">
        <f>SUM(Table3[[#This Row],[courseraMOOCS]]+Table3[[#This Row],[edXMOOCS]])</f>
        <v>12</v>
      </c>
      <c r="K59" s="7">
        <f>SUM(Table3[[#This Row],[courseraMOOCS]:[edXMOOCS]])/EXP(Table3[[#This Row],[universitySizeValue]])</f>
        <v>8.0855363989025611E-2</v>
      </c>
      <c r="L59" s="5">
        <v>109</v>
      </c>
      <c r="M59" s="7">
        <f>EXP(-Table3[[#This Row],[M2]])</f>
        <v>0.92232708350789983</v>
      </c>
      <c r="N59" s="5">
        <v>109</v>
      </c>
      <c r="O59" s="7">
        <f>SUM(Table3[[#This Row],[courseraMOOCS]:[edXMOOCS]])/EXP(-Table3[[#This Row],[shangaiRanking]]/500)</f>
        <v>14.686176097336299</v>
      </c>
      <c r="P59" s="14">
        <v>58</v>
      </c>
      <c r="Q59">
        <v>2018</v>
      </c>
    </row>
    <row r="60" spans="1:17" x14ac:dyDescent="0.2">
      <c r="A60" t="s">
        <v>146</v>
      </c>
      <c r="B60" s="12" t="s">
        <v>77</v>
      </c>
      <c r="C60" s="12" t="s">
        <v>65</v>
      </c>
      <c r="D60" s="12" t="s">
        <v>64</v>
      </c>
      <c r="E60" s="2">
        <v>21208</v>
      </c>
      <c r="F60">
        <f t="shared" si="1"/>
        <v>3</v>
      </c>
      <c r="G60">
        <v>22</v>
      </c>
      <c r="H60" s="8">
        <v>14</v>
      </c>
      <c r="J60" s="6">
        <f>SUM(Table3[[#This Row],[courseraMOOCS]]+Table3[[#This Row],[edXMOOCS]])</f>
        <v>14</v>
      </c>
      <c r="K60" s="7">
        <f>SUM(Table3[[#This Row],[courseraMOOCS]:[edXMOOCS]])/EXP(Table3[[#This Row],[universitySizeValue]])</f>
        <v>0.69701895715009521</v>
      </c>
      <c r="L60" s="5">
        <v>62</v>
      </c>
      <c r="M60" s="7">
        <f>EXP(-Table3[[#This Row],[M2]])</f>
        <v>0.49806785453638885</v>
      </c>
      <c r="N60" s="5">
        <v>62</v>
      </c>
      <c r="O60" s="7">
        <f>SUM(Table3[[#This Row],[courseraMOOCS]:[edXMOOCS]])/EXP(-Table3[[#This Row],[shangaiRanking]]/500)</f>
        <v>14.629752968438213</v>
      </c>
      <c r="P60" s="15">
        <v>59</v>
      </c>
      <c r="Q60">
        <v>2018</v>
      </c>
    </row>
    <row r="61" spans="1:17" x14ac:dyDescent="0.2">
      <c r="A61" t="s">
        <v>99</v>
      </c>
      <c r="B61" t="s">
        <v>77</v>
      </c>
      <c r="C61" t="s">
        <v>65</v>
      </c>
      <c r="D61" t="s">
        <v>64</v>
      </c>
      <c r="E61" s="2">
        <v>26278</v>
      </c>
      <c r="F61">
        <f t="shared" si="1"/>
        <v>4</v>
      </c>
      <c r="G61">
        <v>301</v>
      </c>
      <c r="H61">
        <v>8</v>
      </c>
      <c r="J61" s="6">
        <f>SUM(Table3[[#This Row],[courseraMOOCS]]+Table3[[#This Row],[edXMOOCS]])</f>
        <v>8</v>
      </c>
      <c r="K61" s="7">
        <f>SUM(Table3[[#This Row],[courseraMOOCS]:[edXMOOCS]])/EXP(Table3[[#This Row],[universitySizeValue]])</f>
        <v>0.14652511110987346</v>
      </c>
      <c r="L61" s="5">
        <v>91</v>
      </c>
      <c r="M61" s="7">
        <f>EXP(-Table3[[#This Row],[M2]])</f>
        <v>0.86370404349531371</v>
      </c>
      <c r="N61" s="5">
        <v>91</v>
      </c>
      <c r="O61" s="7">
        <f>SUM(Table3[[#This Row],[courseraMOOCS]:[edXMOOCS]])/EXP(-Table3[[#This Row],[shangaiRanking]]/500)</f>
        <v>14.60613347727678</v>
      </c>
      <c r="P61" s="14">
        <v>60</v>
      </c>
      <c r="Q61">
        <v>2018</v>
      </c>
    </row>
    <row r="62" spans="1:17" x14ac:dyDescent="0.2">
      <c r="A62" t="s">
        <v>141</v>
      </c>
      <c r="B62" s="12" t="s">
        <v>77</v>
      </c>
      <c r="C62" s="12" t="s">
        <v>65</v>
      </c>
      <c r="D62" s="12" t="s">
        <v>64</v>
      </c>
      <c r="E62" s="2">
        <v>8623</v>
      </c>
      <c r="F62">
        <f t="shared" si="1"/>
        <v>2</v>
      </c>
      <c r="G62">
        <v>6</v>
      </c>
      <c r="H62">
        <v>14</v>
      </c>
      <c r="J62" s="6">
        <f>SUM(Table3[[#This Row],[courseraMOOCS]]+Table3[[#This Row],[edXMOOCS]])</f>
        <v>14</v>
      </c>
      <c r="K62" s="7">
        <f>SUM(Table3[[#This Row],[courseraMOOCS]:[edXMOOCS]])/EXP(Table3[[#This Row],[universitySizeValue]])</f>
        <v>1.8946939653125776</v>
      </c>
      <c r="L62" s="5">
        <v>24</v>
      </c>
      <c r="M62" s="7">
        <f>EXP(-Table3[[#This Row],[M2]])</f>
        <v>0.15036434471099766</v>
      </c>
      <c r="N62" s="5">
        <v>24</v>
      </c>
      <c r="O62" s="7">
        <f>SUM(Table3[[#This Row],[courseraMOOCS]:[edXMOOCS]])/EXP(-Table3[[#This Row],[shangaiRanking]]/500)</f>
        <v>14.16901204412509</v>
      </c>
      <c r="P62" s="14">
        <v>61</v>
      </c>
      <c r="Q62">
        <v>2018</v>
      </c>
    </row>
    <row r="63" spans="1:17" x14ac:dyDescent="0.2">
      <c r="A63" t="s">
        <v>161</v>
      </c>
      <c r="B63" s="13" t="s">
        <v>214</v>
      </c>
      <c r="C63" s="13" t="s">
        <v>215</v>
      </c>
      <c r="D63" s="13" t="s">
        <v>64</v>
      </c>
      <c r="E63" s="2">
        <v>16665</v>
      </c>
      <c r="F63">
        <f t="shared" si="1"/>
        <v>3</v>
      </c>
      <c r="H63">
        <v>14</v>
      </c>
      <c r="J63" s="6">
        <f>SUM(Table3[[#This Row],[courseraMOOCS]]+Table3[[#This Row],[edXMOOCS]])</f>
        <v>14</v>
      </c>
      <c r="K63" s="7">
        <f>SUM(Table3[[#This Row],[courseraMOOCS]:[edXMOOCS]])/EXP(Table3[[#This Row],[universitySizeValue]])</f>
        <v>0.69701895715009521</v>
      </c>
      <c r="L63" s="5">
        <v>63</v>
      </c>
      <c r="M63" s="7">
        <f>EXP(-Table3[[#This Row],[M2]])</f>
        <v>0.49806785453638885</v>
      </c>
      <c r="N63" s="5">
        <v>63</v>
      </c>
      <c r="O63" s="7">
        <f>SUM(Table3[[#This Row],[courseraMOOCS]:[edXMOOCS]])/EXP(-Table3[[#This Row],[shangaiRanking]]/500)</f>
        <v>14</v>
      </c>
      <c r="P63" s="15">
        <v>62</v>
      </c>
      <c r="Q63">
        <v>2018</v>
      </c>
    </row>
    <row r="64" spans="1:17" x14ac:dyDescent="0.2">
      <c r="A64" t="s">
        <v>97</v>
      </c>
      <c r="B64" s="13" t="s">
        <v>77</v>
      </c>
      <c r="C64" s="13" t="s">
        <v>65</v>
      </c>
      <c r="D64" s="13" t="s">
        <v>64</v>
      </c>
      <c r="E64" s="2">
        <v>34871</v>
      </c>
      <c r="F64">
        <f t="shared" si="1"/>
        <v>4</v>
      </c>
      <c r="G64">
        <v>34</v>
      </c>
      <c r="H64">
        <v>13</v>
      </c>
      <c r="J64" s="6">
        <f>SUM(Table3[[#This Row],[courseraMOOCS]]+Table3[[#This Row],[edXMOOCS]])</f>
        <v>13</v>
      </c>
      <c r="K64" s="7">
        <f>SUM(Table3[[#This Row],[courseraMOOCS]:[edXMOOCS]])/EXP(Table3[[#This Row],[universitySizeValue]])</f>
        <v>0.23810330555354436</v>
      </c>
      <c r="L64" s="5">
        <v>80</v>
      </c>
      <c r="M64" s="7">
        <f>EXP(-Table3[[#This Row],[M2]])</f>
        <v>0.78812126958418127</v>
      </c>
      <c r="N64" s="5">
        <v>80</v>
      </c>
      <c r="O64" s="7">
        <f>SUM(Table3[[#This Row],[courseraMOOCS]:[edXMOOCS]])/EXP(-Table3[[#This Row],[shangaiRanking]]/500)</f>
        <v>13.914749010224067</v>
      </c>
      <c r="P64" s="14">
        <v>63</v>
      </c>
      <c r="Q64">
        <v>2018</v>
      </c>
    </row>
    <row r="65" spans="1:17" x14ac:dyDescent="0.2">
      <c r="A65" s="8" t="s">
        <v>194</v>
      </c>
      <c r="B65" t="s">
        <v>77</v>
      </c>
      <c r="C65" t="s">
        <v>65</v>
      </c>
      <c r="D65" t="s">
        <v>64</v>
      </c>
      <c r="E65" s="2">
        <v>29847</v>
      </c>
      <c r="F65">
        <f t="shared" si="1"/>
        <v>4</v>
      </c>
      <c r="G65">
        <v>33</v>
      </c>
      <c r="H65" s="8">
        <v>13</v>
      </c>
      <c r="J65" s="6">
        <f>SUM(Table3[[#This Row],[courseraMOOCS]]+Table3[[#This Row],[edXMOOCS]])</f>
        <v>13</v>
      </c>
      <c r="K65" s="7">
        <f>SUM(Table3[[#This Row],[courseraMOOCS]:[edXMOOCS]])/EXP(Table3[[#This Row],[universitySizeValue]])</f>
        <v>0.23810330555354436</v>
      </c>
      <c r="L65" s="5">
        <v>81</v>
      </c>
      <c r="M65" s="7">
        <f>EXP(-Table3[[#This Row],[M2]])</f>
        <v>0.78812126958418127</v>
      </c>
      <c r="N65" s="5">
        <v>81</v>
      </c>
      <c r="O65" s="7">
        <f>SUM(Table3[[#This Row],[courseraMOOCS]:[edXMOOCS]])/EXP(-Table3[[#This Row],[shangaiRanking]]/500)</f>
        <v>13.886947323157914</v>
      </c>
      <c r="P65" s="14">
        <v>64</v>
      </c>
      <c r="Q65">
        <v>2018</v>
      </c>
    </row>
    <row r="66" spans="1:17" x14ac:dyDescent="0.2">
      <c r="A66" t="s">
        <v>182</v>
      </c>
      <c r="B66" t="s">
        <v>189</v>
      </c>
      <c r="C66" t="s">
        <v>6</v>
      </c>
      <c r="D66" t="s">
        <v>57</v>
      </c>
      <c r="E66" s="2">
        <v>28047</v>
      </c>
      <c r="F66">
        <f t="shared" ref="F66:F97" si="2">IF(E66&lt;=5000,1,IF(E66&lt;=15000,2,IF(E66&lt;=25000,3,IF(E66&lt;=35000,4,5))))</f>
        <v>4</v>
      </c>
      <c r="G66">
        <v>73</v>
      </c>
      <c r="H66">
        <v>12</v>
      </c>
      <c r="J66" s="6">
        <f>SUM(Table3[[#This Row],[courseraMOOCS]]+Table3[[#This Row],[edXMOOCS]])</f>
        <v>12</v>
      </c>
      <c r="K66" s="7">
        <f>SUM(Table3[[#This Row],[courseraMOOCS]:[edXMOOCS]])/EXP(Table3[[#This Row],[universitySizeValue]])</f>
        <v>0.21978766666481017</v>
      </c>
      <c r="L66" s="5">
        <v>84</v>
      </c>
      <c r="M66" s="7">
        <f>EXP(-Table3[[#This Row],[M2]])</f>
        <v>0.80268921754764155</v>
      </c>
      <c r="N66" s="5">
        <v>84</v>
      </c>
      <c r="O66" s="7">
        <f>SUM(Table3[[#This Row],[courseraMOOCS]:[edXMOOCS]])/EXP(-Table3[[#This Row],[shangaiRanking]]/500)</f>
        <v>13.886354256609554</v>
      </c>
      <c r="P66" s="15">
        <v>65</v>
      </c>
      <c r="Q66">
        <v>2018</v>
      </c>
    </row>
    <row r="67" spans="1:17" x14ac:dyDescent="0.2">
      <c r="A67" t="s">
        <v>44</v>
      </c>
      <c r="B67" t="str">
        <f>'[1]EDX-EUROPE'!B3</f>
        <v>France</v>
      </c>
      <c r="C67" t="s">
        <v>8</v>
      </c>
      <c r="D67" t="s">
        <v>57</v>
      </c>
      <c r="E67" s="2">
        <v>57800</v>
      </c>
      <c r="F67">
        <f t="shared" si="2"/>
        <v>5</v>
      </c>
      <c r="G67">
        <v>501</v>
      </c>
      <c r="I67">
        <v>5</v>
      </c>
      <c r="J67">
        <f>SUM(Table3[[#This Row],[courseraMOOCS]]+Table3[[#This Row],[edXMOOCS]])</f>
        <v>5</v>
      </c>
      <c r="K67" s="4">
        <f>SUM(Table3[[#This Row],[courseraMOOCS]:[edXMOOCS]])/EXP(Table3[[#This Row],[universitySizeValue]])</f>
        <v>3.3689734995427337E-2</v>
      </c>
      <c r="L67" s="5">
        <v>138</v>
      </c>
      <c r="M67" s="4">
        <f>EXP(-Table3[[#This Row],[M2]])</f>
        <v>0.96687144447782469</v>
      </c>
      <c r="N67" s="5">
        <v>138</v>
      </c>
      <c r="O67" s="4">
        <f>SUM(Table3[[#This Row],[courseraMOOCS]:[edXMOOCS]])/EXP(-Table3[[#This Row],[shangaiRanking]]/500)</f>
        <v>13.618619161529043</v>
      </c>
      <c r="P67" s="14">
        <v>66</v>
      </c>
      <c r="Q67">
        <v>2018</v>
      </c>
    </row>
    <row r="68" spans="1:17" x14ac:dyDescent="0.2">
      <c r="A68" t="s">
        <v>25</v>
      </c>
      <c r="B68" t="str">
        <f>[1]COURSERA_EUROPE!I39</f>
        <v>Denmark</v>
      </c>
      <c r="C68" t="s">
        <v>26</v>
      </c>
      <c r="D68" t="s">
        <v>57</v>
      </c>
      <c r="E68" s="2">
        <v>11190</v>
      </c>
      <c r="F68">
        <f t="shared" si="2"/>
        <v>2</v>
      </c>
      <c r="G68">
        <v>151</v>
      </c>
      <c r="H68">
        <v>10</v>
      </c>
      <c r="J68">
        <f>SUM(Table3[[#This Row],[courseraMOOCS]]+Table3[[#This Row],[edXMOOCS]])</f>
        <v>10</v>
      </c>
      <c r="K68" s="4">
        <f>SUM(Table3[[#This Row],[courseraMOOCS]:[edXMOOCS]])/EXP(Table3[[#This Row],[universitySizeValue]])</f>
        <v>1.3533528323661268</v>
      </c>
      <c r="L68" s="5">
        <v>37</v>
      </c>
      <c r="M68" s="4">
        <f>EXP(-Table3[[#This Row],[M2]])</f>
        <v>0.25837252700499741</v>
      </c>
      <c r="N68" s="5">
        <v>37</v>
      </c>
      <c r="O68" s="4">
        <f>SUM(Table3[[#This Row],[courseraMOOCS]:[edXMOOCS]])/EXP(-Table3[[#This Row],[shangaiRanking]]/500)</f>
        <v>13.525612267094822</v>
      </c>
      <c r="P68" s="14">
        <v>67</v>
      </c>
      <c r="Q68">
        <v>2018</v>
      </c>
    </row>
    <row r="69" spans="1:17" x14ac:dyDescent="0.2">
      <c r="A69" t="s">
        <v>76</v>
      </c>
      <c r="B69" s="13" t="s">
        <v>77</v>
      </c>
      <c r="C69" s="13" t="s">
        <v>65</v>
      </c>
      <c r="D69" s="13" t="s">
        <v>64</v>
      </c>
      <c r="E69" s="2">
        <v>61033</v>
      </c>
      <c r="F69">
        <f t="shared" si="2"/>
        <v>5</v>
      </c>
      <c r="G69">
        <v>101</v>
      </c>
      <c r="H69">
        <v>11</v>
      </c>
      <c r="J69" s="6">
        <f>SUM(Table3[[#This Row],[courseraMOOCS]]+Table3[[#This Row],[edXMOOCS]])</f>
        <v>11</v>
      </c>
      <c r="K69" s="7">
        <f>SUM(Table3[[#This Row],[courseraMOOCS]:[edXMOOCS]])/EXP(Table3[[#This Row],[universitySizeValue]])</f>
        <v>7.4117416989940135E-2</v>
      </c>
      <c r="L69" s="5">
        <v>112</v>
      </c>
      <c r="M69" s="7">
        <f>EXP(-Table3[[#This Row],[M2]])</f>
        <v>0.92856265840778518</v>
      </c>
      <c r="N69" s="5">
        <v>112</v>
      </c>
      <c r="O69" s="7">
        <f>SUM(Table3[[#This Row],[courseraMOOCS]:[edXMOOCS]])/EXP(-Table3[[#This Row],[shangaiRanking]]/500)</f>
        <v>13.46232808922494</v>
      </c>
      <c r="P69" s="15">
        <v>68</v>
      </c>
      <c r="Q69">
        <v>2018</v>
      </c>
    </row>
    <row r="70" spans="1:17" x14ac:dyDescent="0.2">
      <c r="A70" t="s">
        <v>120</v>
      </c>
      <c r="B70" s="13" t="s">
        <v>170</v>
      </c>
      <c r="C70" s="13" t="s">
        <v>13</v>
      </c>
      <c r="D70" s="13" t="s">
        <v>57</v>
      </c>
      <c r="E70" s="2">
        <v>90644</v>
      </c>
      <c r="F70">
        <f t="shared" si="2"/>
        <v>5</v>
      </c>
      <c r="G70">
        <v>201</v>
      </c>
      <c r="H70">
        <v>9</v>
      </c>
      <c r="J70" s="6">
        <f>SUM(Table3[[#This Row],[courseraMOOCS]]+Table3[[#This Row],[edXMOOCS]])</f>
        <v>9</v>
      </c>
      <c r="K70" s="7">
        <f>SUM(Table3[[#This Row],[courseraMOOCS]:[edXMOOCS]])/EXP(Table3[[#This Row],[universitySizeValue]])</f>
        <v>6.0641522991769205E-2</v>
      </c>
      <c r="L70" s="5">
        <v>116</v>
      </c>
      <c r="M70" s="7">
        <f>EXP(-Table3[[#This Row],[M2]])</f>
        <v>0.94116056373410795</v>
      </c>
      <c r="N70" s="5">
        <v>116</v>
      </c>
      <c r="O70" s="7">
        <f>SUM(Table3[[#This Row],[courseraMOOCS]:[edXMOOCS]])/EXP(-Table3[[#This Row],[shangaiRanking]]/500)</f>
        <v>13.453301994084384</v>
      </c>
      <c r="P70" s="14">
        <v>69</v>
      </c>
      <c r="Q70">
        <v>2018</v>
      </c>
    </row>
    <row r="71" spans="1:17" x14ac:dyDescent="0.2">
      <c r="A71" t="s">
        <v>95</v>
      </c>
      <c r="B71" t="s">
        <v>77</v>
      </c>
      <c r="C71" t="s">
        <v>65</v>
      </c>
      <c r="D71" t="s">
        <v>64</v>
      </c>
      <c r="E71" s="2">
        <v>40521</v>
      </c>
      <c r="F71">
        <f t="shared" si="2"/>
        <v>5</v>
      </c>
      <c r="G71">
        <v>53</v>
      </c>
      <c r="H71">
        <v>12</v>
      </c>
      <c r="J71" s="6">
        <f>SUM(Table3[[#This Row],[courseraMOOCS]]+Table3[[#This Row],[edXMOOCS]])</f>
        <v>12</v>
      </c>
      <c r="K71" s="7">
        <f>SUM(Table3[[#This Row],[courseraMOOCS]:[edXMOOCS]])/EXP(Table3[[#This Row],[universitySizeValue]])</f>
        <v>8.0855363989025611E-2</v>
      </c>
      <c r="L71" s="5">
        <v>110</v>
      </c>
      <c r="M71" s="7">
        <f>EXP(-Table3[[#This Row],[M2]])</f>
        <v>0.92232708350789983</v>
      </c>
      <c r="N71" s="5">
        <v>110</v>
      </c>
      <c r="O71" s="7">
        <f>SUM(Table3[[#This Row],[courseraMOOCS]:[edXMOOCS]])/EXP(-Table3[[#This Row],[shangaiRanking]]/500)</f>
        <v>13.34186251807837</v>
      </c>
      <c r="P71" s="14">
        <v>70</v>
      </c>
      <c r="Q71">
        <v>2018</v>
      </c>
    </row>
    <row r="72" spans="1:17" x14ac:dyDescent="0.2">
      <c r="A72" t="s">
        <v>169</v>
      </c>
      <c r="B72" t="s">
        <v>170</v>
      </c>
      <c r="C72" t="s">
        <v>13</v>
      </c>
      <c r="D72" t="s">
        <v>57</v>
      </c>
      <c r="E72" s="2">
        <v>547</v>
      </c>
      <c r="F72">
        <f t="shared" si="2"/>
        <v>1</v>
      </c>
      <c r="H72">
        <v>13</v>
      </c>
      <c r="J72" s="6">
        <f>SUM(Table3[[#This Row],[courseraMOOCS]]+Table3[[#This Row],[edXMOOCS]])</f>
        <v>13</v>
      </c>
      <c r="K72" s="7">
        <f>SUM(Table3[[#This Row],[courseraMOOCS]:[edXMOOCS]])/EXP(Table3[[#This Row],[universitySizeValue]])</f>
        <v>4.7824327352287508</v>
      </c>
      <c r="L72" s="5">
        <v>5</v>
      </c>
      <c r="M72" s="7">
        <f>EXP(-Table3[[#This Row],[M2]])</f>
        <v>8.3755985494916221E-3</v>
      </c>
      <c r="N72" s="5">
        <v>5</v>
      </c>
      <c r="O72" s="7">
        <f>SUM(Table3[[#This Row],[courseraMOOCS]:[edXMOOCS]])/EXP(-Table3[[#This Row],[shangaiRanking]]/500)</f>
        <v>13</v>
      </c>
      <c r="P72" s="15">
        <v>71</v>
      </c>
      <c r="Q72">
        <v>2018</v>
      </c>
    </row>
    <row r="73" spans="1:17" x14ac:dyDescent="0.2">
      <c r="A73" t="s">
        <v>140</v>
      </c>
      <c r="B73" s="12" t="s">
        <v>77</v>
      </c>
      <c r="C73" s="12" t="s">
        <v>65</v>
      </c>
      <c r="D73" s="12" t="s">
        <v>64</v>
      </c>
      <c r="E73" s="2">
        <v>3893</v>
      </c>
      <c r="F73">
        <f t="shared" si="2"/>
        <v>1</v>
      </c>
      <c r="H73">
        <v>13</v>
      </c>
      <c r="J73" s="6">
        <f>SUM(Table3[[#This Row],[courseraMOOCS]]+Table3[[#This Row],[edXMOOCS]])</f>
        <v>13</v>
      </c>
      <c r="K73" s="7">
        <f>SUM(Table3[[#This Row],[courseraMOOCS]:[edXMOOCS]])/EXP(Table3[[#This Row],[universitySizeValue]])</f>
        <v>4.7824327352287508</v>
      </c>
      <c r="L73" s="5">
        <v>6</v>
      </c>
      <c r="M73" s="7">
        <f>EXP(-Table3[[#This Row],[M2]])</f>
        <v>8.3755985494916221E-3</v>
      </c>
      <c r="N73" s="5">
        <v>6</v>
      </c>
      <c r="O73" s="7">
        <f>SUM(Table3[[#This Row],[courseraMOOCS]:[edXMOOCS]])/EXP(-Table3[[#This Row],[shangaiRanking]]/500)</f>
        <v>13</v>
      </c>
      <c r="P73" s="14">
        <v>72</v>
      </c>
      <c r="Q73">
        <v>2018</v>
      </c>
    </row>
    <row r="74" spans="1:17" x14ac:dyDescent="0.2">
      <c r="A74" t="s">
        <v>112</v>
      </c>
      <c r="B74" t="s">
        <v>77</v>
      </c>
      <c r="C74" t="s">
        <v>65</v>
      </c>
      <c r="D74" t="s">
        <v>64</v>
      </c>
      <c r="E74" s="2">
        <v>3213</v>
      </c>
      <c r="F74">
        <f t="shared" si="2"/>
        <v>1</v>
      </c>
      <c r="H74">
        <v>12</v>
      </c>
      <c r="J74" s="6">
        <f>SUM(Table3[[#This Row],[courseraMOOCS]]+Table3[[#This Row],[edXMOOCS]])</f>
        <v>12</v>
      </c>
      <c r="K74" s="7">
        <f>SUM(Table3[[#This Row],[courseraMOOCS]:[edXMOOCS]])/EXP(Table3[[#This Row],[universitySizeValue]])</f>
        <v>4.414553294057308</v>
      </c>
      <c r="L74" s="5">
        <v>8</v>
      </c>
      <c r="M74" s="7">
        <f>EXP(-Table3[[#This Row],[M2]])</f>
        <v>1.2099958041170566E-2</v>
      </c>
      <c r="N74" s="5">
        <v>8</v>
      </c>
      <c r="O74" s="7">
        <f>SUM(Table3[[#This Row],[courseraMOOCS]:[edXMOOCS]])/EXP(-Table3[[#This Row],[shangaiRanking]]/500)</f>
        <v>12</v>
      </c>
      <c r="P74" s="14">
        <v>73</v>
      </c>
      <c r="Q74">
        <v>2018</v>
      </c>
    </row>
    <row r="75" spans="1:17" x14ac:dyDescent="0.2">
      <c r="A75" t="s">
        <v>164</v>
      </c>
      <c r="B75" s="13" t="s">
        <v>186</v>
      </c>
      <c r="C75" s="13" t="s">
        <v>211</v>
      </c>
      <c r="D75" s="13" t="s">
        <v>64</v>
      </c>
      <c r="E75" s="2">
        <v>100000</v>
      </c>
      <c r="F75">
        <f t="shared" si="2"/>
        <v>5</v>
      </c>
      <c r="H75">
        <v>12</v>
      </c>
      <c r="J75" s="6">
        <f>SUM(Table3[[#This Row],[courseraMOOCS]]+Table3[[#This Row],[edXMOOCS]])</f>
        <v>12</v>
      </c>
      <c r="K75" s="7">
        <f>SUM(Table3[[#This Row],[courseraMOOCS]:[edXMOOCS]])/EXP(Table3[[#This Row],[universitySizeValue]])</f>
        <v>8.0855363989025611E-2</v>
      </c>
      <c r="L75" s="5">
        <v>111</v>
      </c>
      <c r="M75" s="7">
        <f>EXP(-Table3[[#This Row],[M2]])</f>
        <v>0.92232708350789983</v>
      </c>
      <c r="N75" s="5">
        <v>111</v>
      </c>
      <c r="O75" s="7">
        <f>SUM(Table3[[#This Row],[courseraMOOCS]:[edXMOOCS]])/EXP(-Table3[[#This Row],[shangaiRanking]]/500)</f>
        <v>12</v>
      </c>
      <c r="P75" s="15">
        <v>74</v>
      </c>
      <c r="Q75">
        <v>2018</v>
      </c>
    </row>
    <row r="76" spans="1:17" x14ac:dyDescent="0.2">
      <c r="A76" t="s">
        <v>9</v>
      </c>
      <c r="B76" t="str">
        <f>'[1]EDX-EUROPE'!B15</f>
        <v>Sweden</v>
      </c>
      <c r="C76" t="s">
        <v>10</v>
      </c>
      <c r="D76" t="s">
        <v>57</v>
      </c>
      <c r="E76" s="2">
        <v>11000</v>
      </c>
      <c r="F76">
        <f t="shared" si="2"/>
        <v>2</v>
      </c>
      <c r="G76">
        <v>201</v>
      </c>
      <c r="I76">
        <v>8</v>
      </c>
      <c r="J76">
        <f>SUM(Table3[[#This Row],[courseraMOOCS]]+Table3[[#This Row],[edXMOOCS]])</f>
        <v>8</v>
      </c>
      <c r="K76" s="4">
        <f>SUM(Table3[[#This Row],[courseraMOOCS]:[edXMOOCS]])/EXP(Table3[[#This Row],[universitySizeValue]])</f>
        <v>1.0826822658929016</v>
      </c>
      <c r="L76" s="5">
        <v>44</v>
      </c>
      <c r="M76" s="4">
        <f>EXP(-Table3[[#This Row],[M2]])</f>
        <v>0.33868586067616541</v>
      </c>
      <c r="N76" s="5">
        <v>44</v>
      </c>
      <c r="O76" s="4">
        <f>SUM(Table3[[#This Row],[courseraMOOCS]:[edXMOOCS]])/EXP(-Table3[[#This Row],[shangaiRanking]]/500)</f>
        <v>11.958490661408343</v>
      </c>
      <c r="P76" s="14">
        <v>75</v>
      </c>
      <c r="Q76">
        <v>2018</v>
      </c>
    </row>
    <row r="77" spans="1:17" x14ac:dyDescent="0.2">
      <c r="A77" t="s">
        <v>36</v>
      </c>
      <c r="B77" s="13" t="str">
        <f>'[1]EDX-EUROPE'!B19</f>
        <v>Spain</v>
      </c>
      <c r="C77" s="13" t="s">
        <v>13</v>
      </c>
      <c r="D77" s="13" t="s">
        <v>57</v>
      </c>
      <c r="E77" s="2">
        <f>32206+3912</f>
        <v>36118</v>
      </c>
      <c r="F77">
        <f t="shared" si="2"/>
        <v>5</v>
      </c>
      <c r="G77">
        <v>201</v>
      </c>
      <c r="I77">
        <v>8</v>
      </c>
      <c r="J77">
        <f>SUM(Table3[[#This Row],[courseraMOOCS]]+Table3[[#This Row],[edXMOOCS]])</f>
        <v>8</v>
      </c>
      <c r="K77" s="4">
        <f>SUM(Table3[[#This Row],[courseraMOOCS]:[edXMOOCS]])/EXP(Table3[[#This Row],[universitySizeValue]])</f>
        <v>5.3903575992683736E-2</v>
      </c>
      <c r="L77" s="5">
        <v>121</v>
      </c>
      <c r="M77" s="4">
        <f>EXP(-Table3[[#This Row],[M2]])</f>
        <v>0.94752346610672611</v>
      </c>
      <c r="N77" s="5">
        <v>121</v>
      </c>
      <c r="O77" s="4">
        <f>SUM(Table3[[#This Row],[courseraMOOCS]:[edXMOOCS]])/EXP(-Table3[[#This Row],[shangaiRanking]]/500)</f>
        <v>11.958490661408343</v>
      </c>
      <c r="P77" s="14">
        <v>76</v>
      </c>
      <c r="Q77">
        <v>2018</v>
      </c>
    </row>
    <row r="78" spans="1:17" x14ac:dyDescent="0.2">
      <c r="A78" t="s">
        <v>104</v>
      </c>
      <c r="B78" t="s">
        <v>108</v>
      </c>
      <c r="C78" t="s">
        <v>109</v>
      </c>
      <c r="D78" t="s">
        <v>64</v>
      </c>
      <c r="E78" s="2">
        <v>60595</v>
      </c>
      <c r="F78">
        <f t="shared" si="2"/>
        <v>5</v>
      </c>
      <c r="G78">
        <v>23</v>
      </c>
      <c r="H78">
        <v>11</v>
      </c>
      <c r="J78" s="6">
        <f>SUM(Table3[[#This Row],[courseraMOOCS]]+Table3[[#This Row],[edXMOOCS]])</f>
        <v>11</v>
      </c>
      <c r="K78" s="7">
        <f>SUM(Table3[[#This Row],[courseraMOOCS]:[edXMOOCS]])/EXP(Table3[[#This Row],[universitySizeValue]])</f>
        <v>7.4117416989940135E-2</v>
      </c>
      <c r="L78" s="5">
        <v>113</v>
      </c>
      <c r="M78" s="7">
        <f>EXP(-Table3[[#This Row],[M2]])</f>
        <v>0.92856265840778518</v>
      </c>
      <c r="N78" s="5">
        <v>113</v>
      </c>
      <c r="O78" s="7">
        <f>SUM(Table3[[#This Row],[courseraMOOCS]:[edXMOOCS]])/EXP(-Table3[[#This Row],[shangaiRanking]]/500)</f>
        <v>11.517818520526308</v>
      </c>
      <c r="P78" s="15">
        <v>77</v>
      </c>
      <c r="Q78">
        <v>2018</v>
      </c>
    </row>
    <row r="79" spans="1:17" x14ac:dyDescent="0.2">
      <c r="A79" t="s">
        <v>135</v>
      </c>
      <c r="B79" t="s">
        <v>90</v>
      </c>
      <c r="C79" t="s">
        <v>91</v>
      </c>
      <c r="D79" t="s">
        <v>75</v>
      </c>
      <c r="E79" s="2"/>
      <c r="F79">
        <f t="shared" si="2"/>
        <v>1</v>
      </c>
      <c r="G79">
        <v>101</v>
      </c>
      <c r="H79">
        <v>9</v>
      </c>
      <c r="J79" s="6">
        <f>SUM(Table3[[#This Row],[courseraMOOCS]]+Table3[[#This Row],[edXMOOCS]])</f>
        <v>9</v>
      </c>
      <c r="K79" s="7">
        <f>SUM(Table3[[#This Row],[courseraMOOCS]:[edXMOOCS]])/EXP(Table3[[#This Row],[universitySizeValue]])</f>
        <v>3.310914970542981</v>
      </c>
      <c r="L79" s="5">
        <v>12</v>
      </c>
      <c r="M79" s="7">
        <f>EXP(-Table3[[#This Row],[M2]])</f>
        <v>3.6482777810895178E-2</v>
      </c>
      <c r="N79" s="5">
        <v>12</v>
      </c>
      <c r="O79" s="7">
        <f>SUM(Table3[[#This Row],[courseraMOOCS]:[edXMOOCS]])/EXP(-Table3[[#This Row],[shangaiRanking]]/500)</f>
        <v>11.014632073002224</v>
      </c>
      <c r="P79" s="14">
        <v>78</v>
      </c>
      <c r="Q79">
        <v>2018</v>
      </c>
    </row>
    <row r="80" spans="1:17" x14ac:dyDescent="0.2">
      <c r="A80" t="s">
        <v>7</v>
      </c>
      <c r="B80" t="str">
        <f>[1]COURSERA_EUROPE!I31</f>
        <v>France</v>
      </c>
      <c r="C80" t="s">
        <v>8</v>
      </c>
      <c r="D80" t="s">
        <v>57</v>
      </c>
      <c r="E80" s="2">
        <v>1394</v>
      </c>
      <c r="F80">
        <f t="shared" si="2"/>
        <v>1</v>
      </c>
      <c r="G80">
        <v>501</v>
      </c>
      <c r="H80">
        <v>4</v>
      </c>
      <c r="J80">
        <f>SUM(Table3[[#This Row],[courseraMOOCS]]+Table3[[#This Row],[edXMOOCS]])</f>
        <v>4</v>
      </c>
      <c r="K80" s="4">
        <f>SUM(Table3[[#This Row],[courseraMOOCS]:[edXMOOCS]])/EXP(Table3[[#This Row],[universitySizeValue]])</f>
        <v>1.4715177646857693</v>
      </c>
      <c r="L80" s="5">
        <v>29</v>
      </c>
      <c r="M80" s="4">
        <f>EXP(-Table3[[#This Row],[M2]])</f>
        <v>0.22957677710029925</v>
      </c>
      <c r="N80" s="5">
        <v>29</v>
      </c>
      <c r="O80" s="4">
        <f>SUM(Table3[[#This Row],[courseraMOOCS]:[edXMOOCS]])/EXP(-Table3[[#This Row],[shangaiRanking]]/500)</f>
        <v>10.894895329223235</v>
      </c>
      <c r="P80" s="14">
        <v>79</v>
      </c>
      <c r="Q80">
        <v>2018</v>
      </c>
    </row>
    <row r="81" spans="1:17" x14ac:dyDescent="0.2">
      <c r="A81" t="s">
        <v>24</v>
      </c>
      <c r="B81" t="str">
        <f>'[1]EDX-EUROPE'!B16</f>
        <v>France</v>
      </c>
      <c r="C81" t="s">
        <v>8</v>
      </c>
      <c r="D81" t="s">
        <v>57</v>
      </c>
      <c r="E81" s="2">
        <v>3193</v>
      </c>
      <c r="F81">
        <f t="shared" si="2"/>
        <v>1</v>
      </c>
      <c r="G81">
        <v>501</v>
      </c>
      <c r="H81">
        <v>3</v>
      </c>
      <c r="I81">
        <v>1</v>
      </c>
      <c r="J81">
        <f>SUM(Table3[[#This Row],[courseraMOOCS]]+Table3[[#This Row],[edXMOOCS]])</f>
        <v>4</v>
      </c>
      <c r="K81" s="4">
        <f>SUM(Table3[[#This Row],[courseraMOOCS]:[edXMOOCS]])/EXP(Table3[[#This Row],[universitySizeValue]])</f>
        <v>1.4715177646857693</v>
      </c>
      <c r="L81" s="5">
        <v>30</v>
      </c>
      <c r="M81" s="4">
        <f>EXP(-Table3[[#This Row],[M2]])</f>
        <v>0.22957677710029925</v>
      </c>
      <c r="N81" s="5">
        <v>30</v>
      </c>
      <c r="O81" s="4">
        <f>SUM(Table3[[#This Row],[courseraMOOCS]:[edXMOOCS]])/EXP(-Table3[[#This Row],[shangaiRanking]]/500)</f>
        <v>10.894895329223235</v>
      </c>
      <c r="P81" s="15">
        <v>80</v>
      </c>
      <c r="Q81">
        <v>2018</v>
      </c>
    </row>
    <row r="82" spans="1:17" x14ac:dyDescent="0.2">
      <c r="A82" s="8" t="s">
        <v>195</v>
      </c>
      <c r="B82" t="s">
        <v>71</v>
      </c>
      <c r="C82" t="s">
        <v>72</v>
      </c>
      <c r="D82" t="s">
        <v>73</v>
      </c>
      <c r="E82" s="2">
        <v>52789</v>
      </c>
      <c r="F82">
        <f t="shared" si="2"/>
        <v>5</v>
      </c>
      <c r="G82">
        <v>83</v>
      </c>
      <c r="H82" s="8">
        <v>9</v>
      </c>
      <c r="J82" s="6">
        <f>SUM(Table3[[#This Row],[courseraMOOCS]]+Table3[[#This Row],[edXMOOCS]])</f>
        <v>9</v>
      </c>
      <c r="K82" s="7">
        <f>SUM(Table3[[#This Row],[courseraMOOCS]:[edXMOOCS]])/EXP(Table3[[#This Row],[universitySizeValue]])</f>
        <v>6.0641522991769205E-2</v>
      </c>
      <c r="L82" s="5">
        <v>117</v>
      </c>
      <c r="M82" s="7">
        <f>EXP(-Table3[[#This Row],[M2]])</f>
        <v>0.94116056373410795</v>
      </c>
      <c r="N82" s="5">
        <v>117</v>
      </c>
      <c r="O82" s="7">
        <f>SUM(Table3[[#This Row],[courseraMOOCS]:[edXMOOCS]])/EXP(-Table3[[#This Row],[shangaiRanking]]/500)</f>
        <v>10.625157915509485</v>
      </c>
      <c r="P82" s="14">
        <v>81</v>
      </c>
      <c r="Q82">
        <v>2018</v>
      </c>
    </row>
    <row r="83" spans="1:17" x14ac:dyDescent="0.2">
      <c r="A83" t="s">
        <v>178</v>
      </c>
      <c r="B83" s="13" t="s">
        <v>67</v>
      </c>
      <c r="C83" s="13" t="s">
        <v>191</v>
      </c>
      <c r="D83" s="13" t="s">
        <v>75</v>
      </c>
      <c r="E83" s="2">
        <v>10249</v>
      </c>
      <c r="F83">
        <f t="shared" si="2"/>
        <v>2</v>
      </c>
      <c r="G83">
        <v>201</v>
      </c>
      <c r="H83">
        <v>7</v>
      </c>
      <c r="J83" s="6">
        <f>SUM(Table3[[#This Row],[courseraMOOCS]]+Table3[[#This Row],[edXMOOCS]])</f>
        <v>7</v>
      </c>
      <c r="K83" s="7">
        <f>SUM(Table3[[#This Row],[courseraMOOCS]:[edXMOOCS]])/EXP(Table3[[#This Row],[universitySizeValue]])</f>
        <v>0.94734698265628881</v>
      </c>
      <c r="L83" s="5">
        <v>48</v>
      </c>
      <c r="M83" s="7">
        <f>EXP(-Table3[[#This Row],[M2]])</f>
        <v>0.38776841634021414</v>
      </c>
      <c r="N83" s="5">
        <v>48</v>
      </c>
      <c r="O83" s="7">
        <f>SUM(Table3[[#This Row],[courseraMOOCS]:[edXMOOCS]])/EXP(-Table3[[#This Row],[shangaiRanking]]/500)</f>
        <v>10.463679328732299</v>
      </c>
      <c r="P83" s="14">
        <v>82</v>
      </c>
      <c r="Q83">
        <v>2018</v>
      </c>
    </row>
    <row r="84" spans="1:17" x14ac:dyDescent="0.2">
      <c r="A84" t="s">
        <v>93</v>
      </c>
      <c r="B84" t="s">
        <v>77</v>
      </c>
      <c r="C84" t="s">
        <v>65</v>
      </c>
      <c r="D84" t="s">
        <v>64</v>
      </c>
      <c r="E84" s="2">
        <v>35871</v>
      </c>
      <c r="F84">
        <f t="shared" si="2"/>
        <v>5</v>
      </c>
      <c r="G84">
        <v>201</v>
      </c>
      <c r="H84">
        <v>7</v>
      </c>
      <c r="J84" s="6">
        <f>SUM(Table3[[#This Row],[courseraMOOCS]]+Table3[[#This Row],[edXMOOCS]])</f>
        <v>7</v>
      </c>
      <c r="K84" s="7">
        <f>SUM(Table3[[#This Row],[courseraMOOCS]:[edXMOOCS]])/EXP(Table3[[#This Row],[universitySizeValue]])</f>
        <v>4.7165628993598274E-2</v>
      </c>
      <c r="L84" s="5">
        <v>129</v>
      </c>
      <c r="M84" s="7">
        <f>EXP(-Table3[[#This Row],[M2]])</f>
        <v>0.95392938614090339</v>
      </c>
      <c r="N84" s="5">
        <v>129</v>
      </c>
      <c r="O84" s="7">
        <f>SUM(Table3[[#This Row],[courseraMOOCS]:[edXMOOCS]])/EXP(-Table3[[#This Row],[shangaiRanking]]/500)</f>
        <v>10.463679328732299</v>
      </c>
      <c r="P84" s="15">
        <v>83</v>
      </c>
      <c r="Q84">
        <v>2018</v>
      </c>
    </row>
    <row r="85" spans="1:17" x14ac:dyDescent="0.2">
      <c r="A85" t="s">
        <v>157</v>
      </c>
      <c r="B85" t="s">
        <v>108</v>
      </c>
      <c r="C85" t="s">
        <v>109</v>
      </c>
      <c r="D85" t="s">
        <v>64</v>
      </c>
      <c r="E85" s="2">
        <v>30117</v>
      </c>
      <c r="F85">
        <f t="shared" si="2"/>
        <v>4</v>
      </c>
      <c r="G85">
        <v>66</v>
      </c>
      <c r="H85" s="8">
        <v>9</v>
      </c>
      <c r="J85" s="6">
        <f>SUM(Table3[[#This Row],[courseraMOOCS]]+Table3[[#This Row],[edXMOOCS]])</f>
        <v>9</v>
      </c>
      <c r="K85" s="7">
        <f>SUM(Table3[[#This Row],[courseraMOOCS]:[edXMOOCS]])/EXP(Table3[[#This Row],[universitySizeValue]])</f>
        <v>0.16484074999860762</v>
      </c>
      <c r="L85" s="5">
        <v>89</v>
      </c>
      <c r="M85" s="7">
        <f>EXP(-Table3[[#This Row],[M2]])</f>
        <v>0.84802874191357402</v>
      </c>
      <c r="N85" s="5">
        <v>89</v>
      </c>
      <c r="O85" s="7">
        <f>SUM(Table3[[#This Row],[courseraMOOCS]:[edXMOOCS]])/EXP(-Table3[[#This Row],[shangaiRanking]]/500)</f>
        <v>10.269974873405117</v>
      </c>
      <c r="P85" s="14">
        <v>84</v>
      </c>
      <c r="Q85">
        <v>2018</v>
      </c>
    </row>
    <row r="86" spans="1:17" x14ac:dyDescent="0.2">
      <c r="A86" t="s">
        <v>111</v>
      </c>
      <c r="B86" s="13" t="s">
        <v>77</v>
      </c>
      <c r="C86" s="13" t="s">
        <v>65</v>
      </c>
      <c r="D86" s="13" t="s">
        <v>64</v>
      </c>
      <c r="E86" s="2">
        <v>12714</v>
      </c>
      <c r="F86">
        <f t="shared" si="2"/>
        <v>2</v>
      </c>
      <c r="G86">
        <v>52</v>
      </c>
      <c r="H86">
        <v>9</v>
      </c>
      <c r="J86" s="6">
        <f>SUM(Table3[[#This Row],[courseraMOOCS]]+Table3[[#This Row],[edXMOOCS]])</f>
        <v>9</v>
      </c>
      <c r="K86" s="7">
        <f>SUM(Table3[[#This Row],[courseraMOOCS]:[edXMOOCS]])/EXP(Table3[[#This Row],[universitySizeValue]])</f>
        <v>1.2180175491295142</v>
      </c>
      <c r="L86" s="5">
        <v>40</v>
      </c>
      <c r="M86" s="7">
        <f>EXP(-Table3[[#This Row],[M2]])</f>
        <v>0.29581602675271557</v>
      </c>
      <c r="N86" s="5">
        <v>40</v>
      </c>
      <c r="O86" s="7">
        <f>SUM(Table3[[#This Row],[courseraMOOCS]:[edXMOOCS]])/EXP(-Table3[[#This Row],[shangaiRanking]]/500)</f>
        <v>9.9864040942402426</v>
      </c>
      <c r="P86" s="14">
        <v>85</v>
      </c>
      <c r="Q86">
        <v>2018</v>
      </c>
    </row>
    <row r="87" spans="1:17" x14ac:dyDescent="0.2">
      <c r="A87" t="s">
        <v>49</v>
      </c>
      <c r="B87" s="13" t="s">
        <v>203</v>
      </c>
      <c r="C87" s="13" t="s">
        <v>10</v>
      </c>
      <c r="D87" s="13" t="s">
        <v>57</v>
      </c>
      <c r="E87" s="2">
        <v>47000</v>
      </c>
      <c r="F87">
        <f t="shared" si="2"/>
        <v>5</v>
      </c>
      <c r="G87">
        <v>101</v>
      </c>
      <c r="H87" s="8">
        <v>8</v>
      </c>
      <c r="J87" s="6">
        <f>SUM(Table3[[#This Row],[courseraMOOCS]]+Table3[[#This Row],[edXMOOCS]])</f>
        <v>8</v>
      </c>
      <c r="K87" s="7">
        <f>SUM(Table3[[#This Row],[courseraMOOCS]:[edXMOOCS]])/EXP(Table3[[#This Row],[universitySizeValue]])</f>
        <v>5.3903575992683736E-2</v>
      </c>
      <c r="L87" s="5">
        <v>122</v>
      </c>
      <c r="M87" s="7">
        <f>EXP(-Table3[[#This Row],[M2]])</f>
        <v>0.94752346610672611</v>
      </c>
      <c r="N87" s="5">
        <v>122</v>
      </c>
      <c r="O87" s="7">
        <f>SUM(Table3[[#This Row],[courseraMOOCS]:[edXMOOCS]])/EXP(-Table3[[#This Row],[shangaiRanking]]/500)</f>
        <v>9.7907840648908646</v>
      </c>
      <c r="P87" s="15">
        <v>86</v>
      </c>
      <c r="Q87">
        <v>2018</v>
      </c>
    </row>
    <row r="88" spans="1:17" x14ac:dyDescent="0.2">
      <c r="A88" t="s">
        <v>156</v>
      </c>
      <c r="B88" s="12" t="s">
        <v>77</v>
      </c>
      <c r="C88" s="12" t="s">
        <v>65</v>
      </c>
      <c r="D88" s="12" t="s">
        <v>64</v>
      </c>
      <c r="E88" s="2">
        <v>50344</v>
      </c>
      <c r="F88">
        <f t="shared" si="2"/>
        <v>5</v>
      </c>
      <c r="G88">
        <v>101</v>
      </c>
      <c r="H88" s="8">
        <v>8</v>
      </c>
      <c r="J88" s="6">
        <f>SUM(Table3[[#This Row],[courseraMOOCS]]+Table3[[#This Row],[edXMOOCS]])</f>
        <v>8</v>
      </c>
      <c r="K88" s="7">
        <f>SUM(Table3[[#This Row],[courseraMOOCS]:[edXMOOCS]])/EXP(Table3[[#This Row],[universitySizeValue]])</f>
        <v>5.3903575992683736E-2</v>
      </c>
      <c r="L88" s="5">
        <v>123</v>
      </c>
      <c r="M88" s="7">
        <f>EXP(-Table3[[#This Row],[M2]])</f>
        <v>0.94752346610672611</v>
      </c>
      <c r="N88" s="5">
        <v>123</v>
      </c>
      <c r="O88" s="7">
        <f>SUM(Table3[[#This Row],[courseraMOOCS]:[edXMOOCS]])/EXP(-Table3[[#This Row],[shangaiRanking]]/500)</f>
        <v>9.7907840648908646</v>
      </c>
      <c r="P88" s="14">
        <v>87</v>
      </c>
      <c r="Q88">
        <v>2018</v>
      </c>
    </row>
    <row r="89" spans="1:17" x14ac:dyDescent="0.2">
      <c r="A89" t="s">
        <v>106</v>
      </c>
      <c r="B89" s="13" t="s">
        <v>77</v>
      </c>
      <c r="C89" s="13" t="s">
        <v>65</v>
      </c>
      <c r="D89" s="13" t="s">
        <v>64</v>
      </c>
      <c r="E89" s="2">
        <v>46686</v>
      </c>
      <c r="F89">
        <f t="shared" si="2"/>
        <v>5</v>
      </c>
      <c r="G89">
        <v>13</v>
      </c>
      <c r="H89">
        <v>9</v>
      </c>
      <c r="J89" s="6">
        <f>SUM(Table3[[#This Row],[courseraMOOCS]]+Table3[[#This Row],[edXMOOCS]])</f>
        <v>9</v>
      </c>
      <c r="K89" s="7">
        <f>SUM(Table3[[#This Row],[courseraMOOCS]:[edXMOOCS]])/EXP(Table3[[#This Row],[universitySizeValue]])</f>
        <v>6.0641522991769205E-2</v>
      </c>
      <c r="L89" s="5">
        <v>118</v>
      </c>
      <c r="M89" s="7">
        <f>EXP(-Table3[[#This Row],[M2]])</f>
        <v>0.94116056373410795</v>
      </c>
      <c r="N89" s="5">
        <v>118</v>
      </c>
      <c r="O89" s="7">
        <f>SUM(Table3[[#This Row],[courseraMOOCS]:[edXMOOCS]])/EXP(-Table3[[#This Row],[shangaiRanking]]/500)</f>
        <v>9.2370685362609795</v>
      </c>
      <c r="P89" s="14">
        <v>88</v>
      </c>
      <c r="Q89">
        <v>2018</v>
      </c>
    </row>
    <row r="90" spans="1:17" x14ac:dyDescent="0.2">
      <c r="A90" t="s">
        <v>85</v>
      </c>
      <c r="B90" s="13" t="s">
        <v>77</v>
      </c>
      <c r="C90" s="13" t="s">
        <v>65</v>
      </c>
      <c r="D90" s="13" t="s">
        <v>64</v>
      </c>
      <c r="E90" s="2">
        <v>20222</v>
      </c>
      <c r="F90">
        <f t="shared" si="2"/>
        <v>3</v>
      </c>
      <c r="G90">
        <v>8</v>
      </c>
      <c r="H90">
        <v>9</v>
      </c>
      <c r="J90" s="6">
        <f>SUM(Table3[[#This Row],[courseraMOOCS]]+Table3[[#This Row],[edXMOOCS]])</f>
        <v>9</v>
      </c>
      <c r="K90" s="7">
        <f>SUM(Table3[[#This Row],[courseraMOOCS]:[edXMOOCS]])/EXP(Table3[[#This Row],[universitySizeValue]])</f>
        <v>0.44808361531077551</v>
      </c>
      <c r="L90" s="5">
        <v>66</v>
      </c>
      <c r="M90" s="7">
        <f>EXP(-Table3[[#This Row],[M2]])</f>
        <v>0.6388512640516002</v>
      </c>
      <c r="N90" s="5">
        <v>66</v>
      </c>
      <c r="O90" s="7">
        <f>SUM(Table3[[#This Row],[courseraMOOCS]:[edXMOOCS]])/EXP(-Table3[[#This Row],[shangaiRanking]]/500)</f>
        <v>9.145158168654854</v>
      </c>
      <c r="P90" s="15">
        <v>89</v>
      </c>
      <c r="Q90">
        <v>2018</v>
      </c>
    </row>
    <row r="91" spans="1:17" x14ac:dyDescent="0.2">
      <c r="A91" t="s">
        <v>174</v>
      </c>
      <c r="B91" t="s">
        <v>167</v>
      </c>
      <c r="C91" t="s">
        <v>168</v>
      </c>
      <c r="D91" t="s">
        <v>64</v>
      </c>
      <c r="E91" s="2">
        <v>600</v>
      </c>
      <c r="F91">
        <f t="shared" si="2"/>
        <v>1</v>
      </c>
      <c r="H91">
        <v>9</v>
      </c>
      <c r="J91" s="6">
        <f>SUM(Table3[[#This Row],[courseraMOOCS]]+Table3[[#This Row],[edXMOOCS]])</f>
        <v>9</v>
      </c>
      <c r="K91" s="7">
        <f>SUM(Table3[[#This Row],[courseraMOOCS]:[edXMOOCS]])/EXP(Table3[[#This Row],[universitySizeValue]])</f>
        <v>3.310914970542981</v>
      </c>
      <c r="L91" s="5">
        <v>13</v>
      </c>
      <c r="M91" s="7">
        <f>EXP(-Table3[[#This Row],[M2]])</f>
        <v>3.6482777810895178E-2</v>
      </c>
      <c r="N91" s="5">
        <v>13</v>
      </c>
      <c r="O91" s="7">
        <f>SUM(Table3[[#This Row],[courseraMOOCS]:[edXMOOCS]])/EXP(-Table3[[#This Row],[shangaiRanking]]/500)</f>
        <v>9</v>
      </c>
      <c r="P91" s="14">
        <v>90</v>
      </c>
      <c r="Q91">
        <v>2018</v>
      </c>
    </row>
    <row r="92" spans="1:17" x14ac:dyDescent="0.2">
      <c r="A92" t="s">
        <v>37</v>
      </c>
      <c r="B92" s="13" t="str">
        <f>[1]COURSERA_EUROPE!I6</f>
        <v>UK</v>
      </c>
      <c r="C92" s="13" t="s">
        <v>33</v>
      </c>
      <c r="D92" s="13" t="s">
        <v>57</v>
      </c>
      <c r="E92" s="2">
        <v>38590</v>
      </c>
      <c r="F92">
        <f t="shared" si="2"/>
        <v>5</v>
      </c>
      <c r="G92">
        <v>35</v>
      </c>
      <c r="H92">
        <v>8</v>
      </c>
      <c r="J92">
        <f>SUM(Table3[[#This Row],[courseraMOOCS]]+Table3[[#This Row],[edXMOOCS]])</f>
        <v>8</v>
      </c>
      <c r="K92" s="4">
        <f>SUM(Table3[[#This Row],[courseraMOOCS]:[edXMOOCS]])/EXP(Table3[[#This Row],[universitySizeValue]])</f>
        <v>5.3903575992683736E-2</v>
      </c>
      <c r="L92" s="5">
        <v>124</v>
      </c>
      <c r="M92" s="4">
        <f>EXP(-Table3[[#This Row],[M2]])</f>
        <v>0.94752346610672611</v>
      </c>
      <c r="N92" s="5">
        <v>124</v>
      </c>
      <c r="O92" s="4">
        <f>SUM(Table3[[#This Row],[courseraMOOCS]:[edXMOOCS]])/EXP(-Table3[[#This Row],[shangaiRanking]]/500)</f>
        <v>8.5800654500337306</v>
      </c>
      <c r="P92" s="14">
        <v>91</v>
      </c>
      <c r="Q92">
        <v>2018</v>
      </c>
    </row>
    <row r="93" spans="1:17" x14ac:dyDescent="0.2">
      <c r="A93" t="s">
        <v>74</v>
      </c>
      <c r="B93" s="13" t="s">
        <v>90</v>
      </c>
      <c r="C93" s="13" t="s">
        <v>91</v>
      </c>
      <c r="D93" s="13" t="s">
        <v>75</v>
      </c>
      <c r="E93" s="2">
        <v>28744</v>
      </c>
      <c r="F93">
        <f t="shared" si="2"/>
        <v>4</v>
      </c>
      <c r="G93">
        <v>101</v>
      </c>
      <c r="H93">
        <v>7</v>
      </c>
      <c r="J93" s="6">
        <f>SUM(Table3[[#This Row],[courseraMOOCS]]+Table3[[#This Row],[edXMOOCS]])</f>
        <v>7</v>
      </c>
      <c r="K93" s="7">
        <f>SUM(Table3[[#This Row],[courseraMOOCS]:[edXMOOCS]])/EXP(Table3[[#This Row],[universitySizeValue]])</f>
        <v>0.12820947222113926</v>
      </c>
      <c r="L93" s="5">
        <v>96</v>
      </c>
      <c r="M93" s="7">
        <f>EXP(-Table3[[#This Row],[M2]])</f>
        <v>0.87966909360506196</v>
      </c>
      <c r="N93" s="5">
        <v>96</v>
      </c>
      <c r="O93" s="7">
        <f>SUM(Table3[[#This Row],[courseraMOOCS]:[edXMOOCS]])/EXP(-Table3[[#This Row],[shangaiRanking]]/500)</f>
        <v>8.5669360567795074</v>
      </c>
      <c r="P93" s="15">
        <v>92</v>
      </c>
      <c r="Q93">
        <v>2018</v>
      </c>
    </row>
    <row r="94" spans="1:17" x14ac:dyDescent="0.2">
      <c r="A94" t="s">
        <v>122</v>
      </c>
      <c r="B94" s="13" t="s">
        <v>189</v>
      </c>
      <c r="C94" s="13" t="s">
        <v>6</v>
      </c>
      <c r="D94" s="13" t="s">
        <v>57</v>
      </c>
      <c r="E94" s="2">
        <v>32631</v>
      </c>
      <c r="F94">
        <f t="shared" si="2"/>
        <v>4</v>
      </c>
      <c r="G94">
        <v>101</v>
      </c>
      <c r="H94">
        <v>7</v>
      </c>
      <c r="J94" s="6">
        <f>SUM(Table3[[#This Row],[courseraMOOCS]]+Table3[[#This Row],[edXMOOCS]])</f>
        <v>7</v>
      </c>
      <c r="K94" s="7">
        <f>SUM(Table3[[#This Row],[courseraMOOCS]:[edXMOOCS]])/EXP(Table3[[#This Row],[universitySizeValue]])</f>
        <v>0.12820947222113926</v>
      </c>
      <c r="L94" s="5">
        <v>97</v>
      </c>
      <c r="M94" s="7">
        <f>EXP(-Table3[[#This Row],[M2]])</f>
        <v>0.87966909360506196</v>
      </c>
      <c r="N94" s="5">
        <v>97</v>
      </c>
      <c r="O94" s="7">
        <f>SUM(Table3[[#This Row],[courseraMOOCS]:[edXMOOCS]])/EXP(-Table3[[#This Row],[shangaiRanking]]/500)</f>
        <v>8.5669360567795074</v>
      </c>
      <c r="P94" s="14">
        <v>93</v>
      </c>
      <c r="Q94">
        <v>2018</v>
      </c>
    </row>
    <row r="95" spans="1:17" x14ac:dyDescent="0.2">
      <c r="A95" t="s">
        <v>133</v>
      </c>
      <c r="B95" s="13" t="s">
        <v>199</v>
      </c>
      <c r="C95" s="13" t="s">
        <v>23</v>
      </c>
      <c r="D95" s="13" t="s">
        <v>57</v>
      </c>
      <c r="E95" s="2">
        <v>13926</v>
      </c>
      <c r="F95">
        <f t="shared" si="2"/>
        <v>2</v>
      </c>
      <c r="G95">
        <v>93</v>
      </c>
      <c r="H95">
        <v>7</v>
      </c>
      <c r="J95" s="6">
        <f>SUM(Table3[[#This Row],[courseraMOOCS]]+Table3[[#This Row],[edXMOOCS]])</f>
        <v>7</v>
      </c>
      <c r="K95" s="7">
        <f>SUM(Table3[[#This Row],[courseraMOOCS]:[edXMOOCS]])/EXP(Table3[[#This Row],[universitySizeValue]])</f>
        <v>0.94734698265628881</v>
      </c>
      <c r="L95" s="5">
        <v>49</v>
      </c>
      <c r="M95" s="7">
        <f>EXP(-Table3[[#This Row],[M2]])</f>
        <v>0.38776841634021414</v>
      </c>
      <c r="N95" s="5">
        <v>49</v>
      </c>
      <c r="O95" s="7">
        <f>SUM(Table3[[#This Row],[courseraMOOCS]:[edXMOOCS]])/EXP(-Table3[[#This Row],[shangaiRanking]]/500)</f>
        <v>8.4309558226434085</v>
      </c>
      <c r="P95" s="14">
        <v>94</v>
      </c>
      <c r="Q95">
        <v>2018</v>
      </c>
    </row>
    <row r="96" spans="1:17" x14ac:dyDescent="0.2">
      <c r="A96" t="s">
        <v>41</v>
      </c>
      <c r="B96" t="str">
        <f>'[1]EDX-EUROPE'!B9</f>
        <v>Belgium</v>
      </c>
      <c r="C96" t="s">
        <v>19</v>
      </c>
      <c r="D96" t="s">
        <v>57</v>
      </c>
      <c r="E96" s="2">
        <v>55484</v>
      </c>
      <c r="F96">
        <f t="shared" si="2"/>
        <v>5</v>
      </c>
      <c r="G96">
        <v>93</v>
      </c>
      <c r="I96">
        <v>7</v>
      </c>
      <c r="J96">
        <f>SUM(Table3[[#This Row],[courseraMOOCS]]+Table3[[#This Row],[edXMOOCS]])</f>
        <v>7</v>
      </c>
      <c r="K96" s="4">
        <f>SUM(Table3[[#This Row],[courseraMOOCS]:[edXMOOCS]])/EXP(Table3[[#This Row],[universitySizeValue]])</f>
        <v>4.7165628993598274E-2</v>
      </c>
      <c r="L96" s="5">
        <v>130</v>
      </c>
      <c r="M96" s="4">
        <f>EXP(-Table3[[#This Row],[M2]])</f>
        <v>0.95392938614090339</v>
      </c>
      <c r="N96" s="5">
        <v>130</v>
      </c>
      <c r="O96" s="4">
        <f>SUM(Table3[[#This Row],[courseraMOOCS]:[edXMOOCS]])/EXP(-Table3[[#This Row],[shangaiRanking]]/500)</f>
        <v>8.4309558226434085</v>
      </c>
      <c r="P96" s="15">
        <v>95</v>
      </c>
      <c r="Q96">
        <v>2018</v>
      </c>
    </row>
    <row r="97" spans="1:17" x14ac:dyDescent="0.2">
      <c r="A97" t="s">
        <v>35</v>
      </c>
      <c r="B97" s="9" t="str">
        <f>[1]COURSERA_EUROPE!I8</f>
        <v>Israel</v>
      </c>
      <c r="C97" s="9" t="s">
        <v>23</v>
      </c>
      <c r="D97" s="9" t="s">
        <v>57</v>
      </c>
      <c r="E97" s="2">
        <v>23000</v>
      </c>
      <c r="F97">
        <f t="shared" si="2"/>
        <v>3</v>
      </c>
      <c r="G97">
        <v>87</v>
      </c>
      <c r="H97">
        <v>7</v>
      </c>
      <c r="J97">
        <f>SUM(Table3[[#This Row],[courseraMOOCS]]+Table3[[#This Row],[edXMOOCS]])</f>
        <v>7</v>
      </c>
      <c r="K97" s="4">
        <f>SUM(Table3[[#This Row],[courseraMOOCS]:[edXMOOCS]])/EXP(Table3[[#This Row],[universitySizeValue]])</f>
        <v>0.3485094785750476</v>
      </c>
      <c r="L97" s="5">
        <v>71</v>
      </c>
      <c r="M97" s="4">
        <f>EXP(-Table3[[#This Row],[M2]])</f>
        <v>0.70573922559001123</v>
      </c>
      <c r="N97" s="5">
        <v>71</v>
      </c>
      <c r="O97" s="4">
        <f>SUM(Table3[[#This Row],[courseraMOOCS]:[edXMOOCS]])/EXP(-Table3[[#This Row],[shangaiRanking]]/500)</f>
        <v>8.330388960742539</v>
      </c>
      <c r="P97" s="14">
        <v>96</v>
      </c>
      <c r="Q97">
        <v>2018</v>
      </c>
    </row>
    <row r="98" spans="1:17" x14ac:dyDescent="0.2">
      <c r="A98" t="s">
        <v>11</v>
      </c>
      <c r="B98" s="9" t="str">
        <f>'[1]EDX-EUROPE'!B6</f>
        <v>Switzerland</v>
      </c>
      <c r="C98" s="9" t="s">
        <v>4</v>
      </c>
      <c r="D98" s="9" t="s">
        <v>57</v>
      </c>
      <c r="E98" s="2">
        <v>10851</v>
      </c>
      <c r="F98">
        <f t="shared" ref="F98:F129" si="3">IF(E98&lt;=5000,1,IF(E98&lt;=15000,2,IF(E98&lt;=25000,3,IF(E98&lt;=35000,4,5))))</f>
        <v>2</v>
      </c>
      <c r="G98">
        <v>19</v>
      </c>
      <c r="I98">
        <v>8</v>
      </c>
      <c r="J98">
        <f>SUM(Table3[[#This Row],[courseraMOOCS]]+Table3[[#This Row],[edXMOOCS]])</f>
        <v>8</v>
      </c>
      <c r="K98" s="4">
        <f>SUM(Table3[[#This Row],[courseraMOOCS]:[edXMOOCS]])/EXP(Table3[[#This Row],[universitySizeValue]])</f>
        <v>1.0826822658929016</v>
      </c>
      <c r="L98" s="5">
        <v>45</v>
      </c>
      <c r="M98" s="4">
        <f>EXP(-Table3[[#This Row],[M2]])</f>
        <v>0.33868586067616541</v>
      </c>
      <c r="N98" s="5">
        <v>45</v>
      </c>
      <c r="O98" s="4">
        <f>SUM(Table3[[#This Row],[courseraMOOCS]:[edXMOOCS]])/EXP(-Table3[[#This Row],[shangaiRanking]]/500)</f>
        <v>8.3098498630279813</v>
      </c>
      <c r="P98" s="14">
        <v>97</v>
      </c>
      <c r="Q98">
        <v>2018</v>
      </c>
    </row>
    <row r="99" spans="1:17" x14ac:dyDescent="0.2">
      <c r="A99" t="s">
        <v>139</v>
      </c>
      <c r="B99" s="10" t="s">
        <v>77</v>
      </c>
      <c r="C99" s="10" t="s">
        <v>65</v>
      </c>
      <c r="D99" s="10" t="s">
        <v>64</v>
      </c>
      <c r="E99" s="2">
        <v>37364</v>
      </c>
      <c r="F99">
        <f t="shared" si="3"/>
        <v>5</v>
      </c>
      <c r="G99">
        <v>79</v>
      </c>
      <c r="H99">
        <v>7</v>
      </c>
      <c r="J99" s="6">
        <f>SUM(Table3[[#This Row],[courseraMOOCS]]+Table3[[#This Row],[edXMOOCS]])</f>
        <v>7</v>
      </c>
      <c r="K99" s="7">
        <f>SUM(Table3[[#This Row],[courseraMOOCS]:[edXMOOCS]])/EXP(Table3[[#This Row],[universitySizeValue]])</f>
        <v>4.7165628993598274E-2</v>
      </c>
      <c r="L99" s="5">
        <v>131</v>
      </c>
      <c r="M99" s="7">
        <f>EXP(-Table3[[#This Row],[M2]])</f>
        <v>0.95392938614090339</v>
      </c>
      <c r="N99" s="5">
        <v>131</v>
      </c>
      <c r="O99" s="7">
        <f>SUM(Table3[[#This Row],[courseraMOOCS]:[edXMOOCS]])/EXP(-Table3[[#This Row],[shangaiRanking]]/500)</f>
        <v>8.1981633629536859</v>
      </c>
      <c r="P99" s="15">
        <v>98</v>
      </c>
      <c r="Q99">
        <v>2018</v>
      </c>
    </row>
    <row r="100" spans="1:17" x14ac:dyDescent="0.2">
      <c r="A100" t="s">
        <v>163</v>
      </c>
      <c r="B100" s="9" t="s">
        <v>212</v>
      </c>
      <c r="C100" s="9" t="s">
        <v>213</v>
      </c>
      <c r="D100" s="9" t="s">
        <v>64</v>
      </c>
      <c r="E100" s="2"/>
      <c r="F100">
        <f t="shared" si="3"/>
        <v>1</v>
      </c>
      <c r="H100">
        <v>8</v>
      </c>
      <c r="J100" s="6">
        <f>SUM(Table3[[#This Row],[courseraMOOCS]]+Table3[[#This Row],[edXMOOCS]])</f>
        <v>8</v>
      </c>
      <c r="K100" s="7">
        <f>SUM(Table3[[#This Row],[courseraMOOCS]:[edXMOOCS]])/EXP(Table3[[#This Row],[universitySizeValue]])</f>
        <v>2.9430355293715387</v>
      </c>
      <c r="L100" s="5">
        <v>15</v>
      </c>
      <c r="M100" s="7">
        <f>EXP(-Table3[[#This Row],[M2]])</f>
        <v>5.2705496583760496E-2</v>
      </c>
      <c r="N100" s="5">
        <v>15</v>
      </c>
      <c r="O100" s="7">
        <f>SUM(Table3[[#This Row],[courseraMOOCS]:[edXMOOCS]])/EXP(-Table3[[#This Row],[shangaiRanking]]/500)</f>
        <v>8</v>
      </c>
      <c r="P100" s="14">
        <v>99</v>
      </c>
      <c r="Q100">
        <v>2018</v>
      </c>
    </row>
    <row r="101" spans="1:17" x14ac:dyDescent="0.2">
      <c r="A101" t="s">
        <v>118</v>
      </c>
      <c r="B101" s="9" t="s">
        <v>183</v>
      </c>
      <c r="C101" s="9" t="s">
        <v>48</v>
      </c>
      <c r="D101" s="9" t="s">
        <v>57</v>
      </c>
      <c r="E101" s="2">
        <v>13404</v>
      </c>
      <c r="F101">
        <f t="shared" si="3"/>
        <v>2</v>
      </c>
      <c r="H101">
        <v>8</v>
      </c>
      <c r="J101" s="6">
        <f>SUM(Table3[[#This Row],[courseraMOOCS]]+Table3[[#This Row],[edXMOOCS]])</f>
        <v>8</v>
      </c>
      <c r="K101" s="7">
        <f>SUM(Table3[[#This Row],[courseraMOOCS]:[edXMOOCS]])/EXP(Table3[[#This Row],[universitySizeValue]])</f>
        <v>1.0826822658929016</v>
      </c>
      <c r="L101" s="5">
        <v>46</v>
      </c>
      <c r="M101" s="7">
        <f>EXP(-Table3[[#This Row],[M2]])</f>
        <v>0.33868586067616541</v>
      </c>
      <c r="N101" s="5">
        <v>46</v>
      </c>
      <c r="O101" s="7">
        <f>SUM(Table3[[#This Row],[courseraMOOCS]:[edXMOOCS]])/EXP(-Table3[[#This Row],[shangaiRanking]]/500)</f>
        <v>8</v>
      </c>
      <c r="P101" s="14">
        <v>100</v>
      </c>
      <c r="Q101">
        <v>2018</v>
      </c>
    </row>
    <row r="102" spans="1:17" x14ac:dyDescent="0.2">
      <c r="A102" t="s">
        <v>34</v>
      </c>
      <c r="B102" s="13" t="str">
        <f>[1]COURSERA_EUROPE!I15</f>
        <v>Switzerland</v>
      </c>
      <c r="C102" s="13" t="s">
        <v>4</v>
      </c>
      <c r="D102" s="13" t="s">
        <v>57</v>
      </c>
      <c r="E102" s="2">
        <v>25732</v>
      </c>
      <c r="F102">
        <f t="shared" si="3"/>
        <v>4</v>
      </c>
      <c r="G102">
        <v>54</v>
      </c>
      <c r="H102">
        <v>7</v>
      </c>
      <c r="J102">
        <f>SUM(Table3[[#This Row],[courseraMOOCS]]+Table3[[#This Row],[edXMOOCS]])</f>
        <v>7</v>
      </c>
      <c r="K102" s="4">
        <f>SUM(Table3[[#This Row],[courseraMOOCS]:[edXMOOCS]])/EXP(Table3[[#This Row],[universitySizeValue]])</f>
        <v>0.12820947222113926</v>
      </c>
      <c r="L102" s="5">
        <v>98</v>
      </c>
      <c r="M102" s="4">
        <f>EXP(-Table3[[#This Row],[M2]])</f>
        <v>0.87966909360506196</v>
      </c>
      <c r="N102" s="5">
        <v>98</v>
      </c>
      <c r="O102" s="4">
        <f>SUM(Table3[[#This Row],[courseraMOOCS]:[edXMOOCS]])/EXP(-Table3[[#This Row],[shangaiRanking]]/500)</f>
        <v>7.798334217705273</v>
      </c>
      <c r="P102" s="15">
        <v>101</v>
      </c>
      <c r="Q102">
        <v>2018</v>
      </c>
    </row>
    <row r="103" spans="1:17" x14ac:dyDescent="0.2">
      <c r="A103" t="s">
        <v>31</v>
      </c>
      <c r="B103" s="13" t="str">
        <f>[1]COURSERA_EUROPE!I69</f>
        <v>Switzerland</v>
      </c>
      <c r="C103" s="13" t="s">
        <v>4</v>
      </c>
      <c r="D103" s="13" t="s">
        <v>57</v>
      </c>
      <c r="E103" s="2">
        <v>13500</v>
      </c>
      <c r="F103">
        <f t="shared" si="3"/>
        <v>2</v>
      </c>
      <c r="G103">
        <v>201</v>
      </c>
      <c r="H103">
        <v>5</v>
      </c>
      <c r="J103">
        <f>SUM(Table3[[#This Row],[courseraMOOCS]]+Table3[[#This Row],[edXMOOCS]])</f>
        <v>5</v>
      </c>
      <c r="K103" s="4">
        <f>SUM(Table3[[#This Row],[courseraMOOCS]:[edXMOOCS]])/EXP(Table3[[#This Row],[universitySizeValue]])</f>
        <v>0.6766764161830634</v>
      </c>
      <c r="L103" s="5">
        <v>64</v>
      </c>
      <c r="M103" s="4">
        <f>EXP(-Table3[[#This Row],[M2]])</f>
        <v>0.50830357760397216</v>
      </c>
      <c r="N103" s="5">
        <v>64</v>
      </c>
      <c r="O103" s="4">
        <f>SUM(Table3[[#This Row],[courseraMOOCS]:[edXMOOCS]])/EXP(-Table3[[#This Row],[shangaiRanking]]/500)</f>
        <v>7.4740566633802139</v>
      </c>
      <c r="P103" s="14">
        <v>102</v>
      </c>
      <c r="Q103">
        <v>2018</v>
      </c>
    </row>
    <row r="104" spans="1:17" x14ac:dyDescent="0.2">
      <c r="A104" t="s">
        <v>142</v>
      </c>
      <c r="B104" t="s">
        <v>183</v>
      </c>
      <c r="C104" t="s">
        <v>48</v>
      </c>
      <c r="D104" t="s">
        <v>57</v>
      </c>
      <c r="E104" s="2">
        <v>42000</v>
      </c>
      <c r="F104">
        <f t="shared" si="3"/>
        <v>5</v>
      </c>
      <c r="G104">
        <v>201</v>
      </c>
      <c r="H104" s="8">
        <v>5</v>
      </c>
      <c r="J104" s="6">
        <f>SUM(Table3[[#This Row],[courseraMOOCS]]+Table3[[#This Row],[edXMOOCS]])</f>
        <v>5</v>
      </c>
      <c r="K104" s="7">
        <f>SUM(Table3[[#This Row],[courseraMOOCS]:[edXMOOCS]])/EXP(Table3[[#This Row],[universitySizeValue]])</f>
        <v>3.3689734995427337E-2</v>
      </c>
      <c r="L104" s="5">
        <v>139</v>
      </c>
      <c r="M104" s="7">
        <f>EXP(-Table3[[#This Row],[M2]])</f>
        <v>0.96687144447782469</v>
      </c>
      <c r="N104" s="5">
        <v>139</v>
      </c>
      <c r="O104" s="7">
        <f>SUM(Table3[[#This Row],[courseraMOOCS]:[edXMOOCS]])/EXP(-Table3[[#This Row],[shangaiRanking]]/500)</f>
        <v>7.4740566633802139</v>
      </c>
      <c r="P104" s="14">
        <v>103</v>
      </c>
      <c r="Q104">
        <v>2018</v>
      </c>
    </row>
    <row r="105" spans="1:17" x14ac:dyDescent="0.2">
      <c r="A105" t="s">
        <v>176</v>
      </c>
      <c r="B105" t="s">
        <v>77</v>
      </c>
      <c r="C105" t="s">
        <v>65</v>
      </c>
      <c r="D105" t="s">
        <v>64</v>
      </c>
      <c r="E105" s="2"/>
      <c r="F105">
        <f t="shared" si="3"/>
        <v>1</v>
      </c>
      <c r="G105">
        <v>101</v>
      </c>
      <c r="H105">
        <v>6</v>
      </c>
      <c r="J105" s="6">
        <f>SUM(Table3[[#This Row],[courseraMOOCS]]+Table3[[#This Row],[edXMOOCS]])</f>
        <v>6</v>
      </c>
      <c r="K105" s="7">
        <f>SUM(Table3[[#This Row],[courseraMOOCS]:[edXMOOCS]])/EXP(Table3[[#This Row],[universitySizeValue]])</f>
        <v>2.207276647028654</v>
      </c>
      <c r="L105" s="5">
        <v>21</v>
      </c>
      <c r="M105" s="7">
        <f>EXP(-Table3[[#This Row],[M2]])</f>
        <v>0.10999980927788269</v>
      </c>
      <c r="N105" s="5">
        <v>21</v>
      </c>
      <c r="O105" s="7">
        <f>SUM(Table3[[#This Row],[courseraMOOCS]:[edXMOOCS]])/EXP(-Table3[[#This Row],[shangaiRanking]]/500)</f>
        <v>7.3430880486681493</v>
      </c>
      <c r="P105" s="15">
        <v>104</v>
      </c>
      <c r="Q105">
        <v>2018</v>
      </c>
    </row>
    <row r="106" spans="1:17" x14ac:dyDescent="0.2">
      <c r="A106" t="s">
        <v>84</v>
      </c>
      <c r="B106" s="9" t="s">
        <v>77</v>
      </c>
      <c r="C106" s="9" t="s">
        <v>65</v>
      </c>
      <c r="D106" s="9" t="s">
        <v>64</v>
      </c>
      <c r="E106" s="2">
        <v>11664</v>
      </c>
      <c r="F106">
        <f t="shared" si="3"/>
        <v>2</v>
      </c>
      <c r="G106">
        <v>101</v>
      </c>
      <c r="H106">
        <v>6</v>
      </c>
      <c r="J106" s="6">
        <f>SUM(Table3[[#This Row],[courseraMOOCS]]+Table3[[#This Row],[edXMOOCS]])</f>
        <v>6</v>
      </c>
      <c r="K106" s="7">
        <f>SUM(Table3[[#This Row],[courseraMOOCS]:[edXMOOCS]])/EXP(Table3[[#This Row],[universitySizeValue]])</f>
        <v>0.8120116994196761</v>
      </c>
      <c r="L106" s="5">
        <v>53</v>
      </c>
      <c r="M106" s="7">
        <f>EXP(-Table3[[#This Row],[M2]])</f>
        <v>0.44396404506171155</v>
      </c>
      <c r="N106" s="5">
        <v>53</v>
      </c>
      <c r="O106" s="7">
        <f>SUM(Table3[[#This Row],[courseraMOOCS]:[edXMOOCS]])/EXP(-Table3[[#This Row],[shangaiRanking]]/500)</f>
        <v>7.3430880486681493</v>
      </c>
      <c r="P106" s="14">
        <v>105</v>
      </c>
      <c r="Q106">
        <v>2018</v>
      </c>
    </row>
    <row r="107" spans="1:17" x14ac:dyDescent="0.2">
      <c r="A107" t="s">
        <v>179</v>
      </c>
      <c r="B107" s="13" t="s">
        <v>90</v>
      </c>
      <c r="C107" s="13" t="s">
        <v>91</v>
      </c>
      <c r="D107" s="13" t="s">
        <v>75</v>
      </c>
      <c r="E107" s="2">
        <v>31900</v>
      </c>
      <c r="F107">
        <f t="shared" si="3"/>
        <v>4</v>
      </c>
      <c r="G107">
        <v>101</v>
      </c>
      <c r="H107">
        <v>6</v>
      </c>
      <c r="J107" s="6">
        <f>SUM(Table3[[#This Row],[courseraMOOCS]]+Table3[[#This Row],[edXMOOCS]])</f>
        <v>6</v>
      </c>
      <c r="K107" s="7">
        <f>SUM(Table3[[#This Row],[courseraMOOCS]:[edXMOOCS]])/EXP(Table3[[#This Row],[universitySizeValue]])</f>
        <v>0.10989383333240509</v>
      </c>
      <c r="L107" s="5">
        <v>101</v>
      </c>
      <c r="M107" s="7">
        <f>EXP(-Table3[[#This Row],[M2]])</f>
        <v>0.89592924807020424</v>
      </c>
      <c r="N107" s="5">
        <v>101</v>
      </c>
      <c r="O107" s="7">
        <f>SUM(Table3[[#This Row],[courseraMOOCS]:[edXMOOCS]])/EXP(-Table3[[#This Row],[shangaiRanking]]/500)</f>
        <v>7.3430880486681493</v>
      </c>
      <c r="P107" s="14">
        <v>106</v>
      </c>
      <c r="Q107">
        <v>2018</v>
      </c>
    </row>
    <row r="108" spans="1:17" x14ac:dyDescent="0.2">
      <c r="A108" t="s">
        <v>188</v>
      </c>
      <c r="B108" s="9" t="s">
        <v>71</v>
      </c>
      <c r="C108" s="9" t="s">
        <v>72</v>
      </c>
      <c r="D108" s="9" t="s">
        <v>73</v>
      </c>
      <c r="E108" s="2">
        <v>53481</v>
      </c>
      <c r="F108">
        <f t="shared" si="3"/>
        <v>5</v>
      </c>
      <c r="G108">
        <v>101</v>
      </c>
      <c r="H108">
        <v>6</v>
      </c>
      <c r="J108" s="6">
        <f>SUM(Table3[[#This Row],[courseraMOOCS]]+Table3[[#This Row],[edXMOOCS]])</f>
        <v>6</v>
      </c>
      <c r="K108" s="7">
        <f>SUM(Table3[[#This Row],[courseraMOOCS]:[edXMOOCS]])/EXP(Table3[[#This Row],[universitySizeValue]])</f>
        <v>4.0427681994512805E-2</v>
      </c>
      <c r="L108" s="5">
        <v>132</v>
      </c>
      <c r="M108" s="7">
        <f>EXP(-Table3[[#This Row],[M2]])</f>
        <v>0.96037861466605956</v>
      </c>
      <c r="N108" s="5">
        <v>132</v>
      </c>
      <c r="O108" s="7">
        <f>SUM(Table3[[#This Row],[courseraMOOCS]:[edXMOOCS]])/EXP(-Table3[[#This Row],[shangaiRanking]]/500)</f>
        <v>7.3430880486681493</v>
      </c>
      <c r="P108" s="15">
        <v>107</v>
      </c>
      <c r="Q108">
        <v>2018</v>
      </c>
    </row>
    <row r="109" spans="1:17" x14ac:dyDescent="0.2">
      <c r="A109" t="s">
        <v>200</v>
      </c>
      <c r="B109" s="12" t="s">
        <v>77</v>
      </c>
      <c r="C109" s="12" t="s">
        <v>65</v>
      </c>
      <c r="D109" s="12" t="s">
        <v>64</v>
      </c>
      <c r="E109" s="2">
        <v>98738</v>
      </c>
      <c r="F109">
        <f t="shared" si="3"/>
        <v>5</v>
      </c>
      <c r="G109">
        <v>85</v>
      </c>
      <c r="H109">
        <v>6</v>
      </c>
      <c r="J109" s="6">
        <f>SUM(Table3[[#This Row],[courseraMOOCS]]+Table3[[#This Row],[edXMOOCS]])</f>
        <v>6</v>
      </c>
      <c r="K109" s="7">
        <f>SUM(Table3[[#This Row],[courseraMOOCS]:[edXMOOCS]])/EXP(Table3[[#This Row],[universitySizeValue]])</f>
        <v>4.0427681994512805E-2</v>
      </c>
      <c r="L109" s="5">
        <v>133</v>
      </c>
      <c r="M109" s="7">
        <f>EXP(-Table3[[#This Row],[M2]])</f>
        <v>0.96037861466605956</v>
      </c>
      <c r="N109" s="5">
        <v>133</v>
      </c>
      <c r="O109" s="7">
        <f>SUM(Table3[[#This Row],[courseraMOOCS]:[edXMOOCS]])/EXP(-Table3[[#This Row],[shangaiRanking]]/500)</f>
        <v>7.1118291079221931</v>
      </c>
      <c r="P109" s="14">
        <v>108</v>
      </c>
      <c r="Q109">
        <v>2018</v>
      </c>
    </row>
    <row r="110" spans="1:17" x14ac:dyDescent="0.2">
      <c r="A110" t="s">
        <v>47</v>
      </c>
      <c r="B110" t="str">
        <f>[1]COURSERA_EUROPE!I19</f>
        <v>Italy</v>
      </c>
      <c r="C110" t="s">
        <v>48</v>
      </c>
      <c r="D110" t="s">
        <v>57</v>
      </c>
      <c r="E110" s="2">
        <v>112564</v>
      </c>
      <c r="F110">
        <f t="shared" si="3"/>
        <v>5</v>
      </c>
      <c r="G110">
        <v>151</v>
      </c>
      <c r="H110">
        <v>5</v>
      </c>
      <c r="J110">
        <f>SUM(Table3[[#This Row],[courseraMOOCS]]+Table3[[#This Row],[edXMOOCS]])</f>
        <v>5</v>
      </c>
      <c r="K110" s="4">
        <f>SUM(Table3[[#This Row],[courseraMOOCS]:[edXMOOCS]])/EXP(Table3[[#This Row],[universitySizeValue]])</f>
        <v>3.3689734995427337E-2</v>
      </c>
      <c r="L110" s="5">
        <v>140</v>
      </c>
      <c r="M110" s="4">
        <f>EXP(-Table3[[#This Row],[M2]])</f>
        <v>0.96687144447782469</v>
      </c>
      <c r="N110" s="5">
        <v>140</v>
      </c>
      <c r="O110" s="4">
        <f>SUM(Table3[[#This Row],[courseraMOOCS]:[edXMOOCS]])/EXP(-Table3[[#This Row],[shangaiRanking]]/500)</f>
        <v>6.7628061335474108</v>
      </c>
      <c r="P110" s="14">
        <v>109</v>
      </c>
      <c r="Q110">
        <v>2018</v>
      </c>
    </row>
    <row r="111" spans="1:17" x14ac:dyDescent="0.2">
      <c r="A111" t="s">
        <v>113</v>
      </c>
      <c r="B111" t="s">
        <v>77</v>
      </c>
      <c r="C111" t="s">
        <v>65</v>
      </c>
      <c r="D111" t="s">
        <v>64</v>
      </c>
      <c r="E111" s="2">
        <v>29175</v>
      </c>
      <c r="F111">
        <f t="shared" si="3"/>
        <v>4</v>
      </c>
      <c r="G111">
        <v>401</v>
      </c>
      <c r="H111">
        <v>3</v>
      </c>
      <c r="J111" s="6">
        <f>SUM(Table3[[#This Row],[courseraMOOCS]]+Table3[[#This Row],[edXMOOCS]])</f>
        <v>3</v>
      </c>
      <c r="K111" s="7">
        <f>SUM(Table3[[#This Row],[courseraMOOCS]:[edXMOOCS]])/EXP(Table3[[#This Row],[universitySizeValue]])</f>
        <v>5.4946916666202543E-2</v>
      </c>
      <c r="L111" s="5">
        <v>119</v>
      </c>
      <c r="M111" s="7">
        <f>EXP(-Table3[[#This Row],[M2]])</f>
        <v>0.94653539187407265</v>
      </c>
      <c r="N111" s="5">
        <v>119</v>
      </c>
      <c r="O111" s="7">
        <f>SUM(Table3[[#This Row],[courseraMOOCS]:[edXMOOCS]])/EXP(-Table3[[#This Row],[shangaiRanking]]/500)</f>
        <v>6.6899893932005456</v>
      </c>
      <c r="P111" s="15">
        <v>110</v>
      </c>
      <c r="Q111">
        <v>2018</v>
      </c>
    </row>
    <row r="112" spans="1:17" x14ac:dyDescent="0.2">
      <c r="A112" t="s">
        <v>15</v>
      </c>
      <c r="B112" s="9" t="str">
        <f>'[1]EDX-EUROPE'!B8</f>
        <v>Sweden</v>
      </c>
      <c r="C112" s="9" t="s">
        <v>10</v>
      </c>
      <c r="D112" s="9" t="s">
        <v>57</v>
      </c>
      <c r="E112" s="2">
        <v>5978</v>
      </c>
      <c r="F112">
        <f t="shared" si="3"/>
        <v>2</v>
      </c>
      <c r="G112">
        <v>44</v>
      </c>
      <c r="I112">
        <v>6</v>
      </c>
      <c r="J112">
        <f>SUM(Table3[[#This Row],[courseraMOOCS]]+Table3[[#This Row],[edXMOOCS]])</f>
        <v>6</v>
      </c>
      <c r="K112" s="4">
        <f>SUM(Table3[[#This Row],[courseraMOOCS]:[edXMOOCS]])/EXP(Table3[[#This Row],[universitySizeValue]])</f>
        <v>0.8120116994196761</v>
      </c>
      <c r="L112" s="5">
        <v>54</v>
      </c>
      <c r="M112" s="4">
        <f>EXP(-Table3[[#This Row],[M2]])</f>
        <v>0.44396404506171155</v>
      </c>
      <c r="N112" s="5">
        <v>54</v>
      </c>
      <c r="O112" s="4">
        <f>SUM(Table3[[#This Row],[courseraMOOCS]:[edXMOOCS]])/EXP(-Table3[[#This Row],[shangaiRanking]]/500)</f>
        <v>6.551928732169185</v>
      </c>
      <c r="P112" s="14">
        <v>111</v>
      </c>
      <c r="Q112">
        <v>2018</v>
      </c>
    </row>
    <row r="113" spans="1:17" x14ac:dyDescent="0.2">
      <c r="A113" s="8" t="s">
        <v>196</v>
      </c>
      <c r="B113" s="13" t="s">
        <v>197</v>
      </c>
      <c r="C113" s="13" t="s">
        <v>198</v>
      </c>
      <c r="D113" s="13" t="s">
        <v>75</v>
      </c>
      <c r="E113" s="2">
        <v>28697</v>
      </c>
      <c r="F113">
        <f t="shared" si="3"/>
        <v>4</v>
      </c>
      <c r="G113">
        <v>24</v>
      </c>
      <c r="H113" s="8">
        <v>6</v>
      </c>
      <c r="J113" s="6">
        <f>SUM(Table3[[#This Row],[courseraMOOCS]]+Table3[[#This Row],[edXMOOCS]])</f>
        <v>6</v>
      </c>
      <c r="K113" s="7">
        <f>SUM(Table3[[#This Row],[courseraMOOCS]:[edXMOOCS]])/EXP(Table3[[#This Row],[universitySizeValue]])</f>
        <v>0.10989383333240509</v>
      </c>
      <c r="L113" s="5">
        <v>102</v>
      </c>
      <c r="M113" s="7">
        <f>EXP(-Table3[[#This Row],[M2]])</f>
        <v>0.89592924807020424</v>
      </c>
      <c r="N113" s="5">
        <v>102</v>
      </c>
      <c r="O113" s="7">
        <f>SUM(Table3[[#This Row],[courseraMOOCS]:[edXMOOCS]])/EXP(-Table3[[#This Row],[shangaiRanking]]/500)</f>
        <v>6.2950239319468233</v>
      </c>
      <c r="P113" s="14">
        <v>112</v>
      </c>
      <c r="Q113">
        <v>2018</v>
      </c>
    </row>
    <row r="114" spans="1:17" x14ac:dyDescent="0.2">
      <c r="A114" t="s">
        <v>171</v>
      </c>
      <c r="B114" s="13" t="s">
        <v>172</v>
      </c>
      <c r="C114" s="13" t="s">
        <v>173</v>
      </c>
      <c r="D114" s="13" t="s">
        <v>57</v>
      </c>
      <c r="E114" s="2">
        <v>6180</v>
      </c>
      <c r="F114">
        <f t="shared" si="3"/>
        <v>2</v>
      </c>
      <c r="H114">
        <v>6</v>
      </c>
      <c r="J114" s="6">
        <f>SUM(Table3[[#This Row],[courseraMOOCS]]+Table3[[#This Row],[edXMOOCS]])</f>
        <v>6</v>
      </c>
      <c r="K114" s="7">
        <f>SUM(Table3[[#This Row],[courseraMOOCS]:[edXMOOCS]])/EXP(Table3[[#This Row],[universitySizeValue]])</f>
        <v>0.8120116994196761</v>
      </c>
      <c r="L114" s="5">
        <v>55</v>
      </c>
      <c r="M114" s="7">
        <f>EXP(-Table3[[#This Row],[M2]])</f>
        <v>0.44396404506171155</v>
      </c>
      <c r="N114" s="5">
        <v>55</v>
      </c>
      <c r="O114" s="7">
        <f>SUM(Table3[[#This Row],[courseraMOOCS]:[edXMOOCS]])/EXP(-Table3[[#This Row],[shangaiRanking]]/500)</f>
        <v>6</v>
      </c>
      <c r="P114" s="15">
        <v>113</v>
      </c>
      <c r="Q114">
        <v>2018</v>
      </c>
    </row>
    <row r="115" spans="1:17" x14ac:dyDescent="0.2">
      <c r="A115" t="s">
        <v>114</v>
      </c>
      <c r="B115" s="13" t="s">
        <v>90</v>
      </c>
      <c r="C115" s="13" t="s">
        <v>91</v>
      </c>
      <c r="D115" s="13" t="s">
        <v>75</v>
      </c>
      <c r="E115" s="2">
        <v>32000</v>
      </c>
      <c r="F115">
        <f t="shared" si="3"/>
        <v>4</v>
      </c>
      <c r="H115">
        <v>6</v>
      </c>
      <c r="J115" s="6">
        <f>SUM(Table3[[#This Row],[courseraMOOCS]]+Table3[[#This Row],[edXMOOCS]])</f>
        <v>6</v>
      </c>
      <c r="K115" s="7">
        <f>SUM(Table3[[#This Row],[courseraMOOCS]:[edXMOOCS]])/EXP(Table3[[#This Row],[universitySizeValue]])</f>
        <v>0.10989383333240509</v>
      </c>
      <c r="L115" s="5">
        <v>103</v>
      </c>
      <c r="M115" s="7">
        <f>EXP(-Table3[[#This Row],[M2]])</f>
        <v>0.89592924807020424</v>
      </c>
      <c r="N115" s="5">
        <v>103</v>
      </c>
      <c r="O115" s="7">
        <f>SUM(Table3[[#This Row],[courseraMOOCS]:[edXMOOCS]])/EXP(-Table3[[#This Row],[shangaiRanking]]/500)</f>
        <v>6</v>
      </c>
      <c r="P115" s="14">
        <v>114</v>
      </c>
      <c r="Q115">
        <v>2018</v>
      </c>
    </row>
    <row r="116" spans="1:17" x14ac:dyDescent="0.2">
      <c r="A116" t="s">
        <v>46</v>
      </c>
      <c r="B116" t="str">
        <f>'[1]EDX-EUROPE'!B2</f>
        <v>Germany</v>
      </c>
      <c r="C116" t="s">
        <v>43</v>
      </c>
      <c r="D116" t="s">
        <v>57</v>
      </c>
      <c r="E116" s="2">
        <v>42000</v>
      </c>
      <c r="F116">
        <f t="shared" si="3"/>
        <v>5</v>
      </c>
      <c r="G116">
        <v>201</v>
      </c>
      <c r="I116">
        <v>4</v>
      </c>
      <c r="J116">
        <f>SUM(Table3[[#This Row],[courseraMOOCS]]+Table3[[#This Row],[edXMOOCS]])</f>
        <v>4</v>
      </c>
      <c r="K116" s="4">
        <f>SUM(Table3[[#This Row],[courseraMOOCS]:[edXMOOCS]])/EXP(Table3[[#This Row],[universitySizeValue]])</f>
        <v>2.6951787996341868E-2</v>
      </c>
      <c r="L116" s="5">
        <v>142</v>
      </c>
      <c r="M116" s="4">
        <f>EXP(-Table3[[#This Row],[M2]])</f>
        <v>0.97340817035133109</v>
      </c>
      <c r="N116" s="5">
        <v>142</v>
      </c>
      <c r="O116" s="4">
        <f>SUM(Table3[[#This Row],[courseraMOOCS]:[edXMOOCS]])/EXP(-Table3[[#This Row],[shangaiRanking]]/500)</f>
        <v>5.9792453307041713</v>
      </c>
      <c r="P116" s="14">
        <v>115</v>
      </c>
      <c r="Q116">
        <v>2018</v>
      </c>
    </row>
    <row r="117" spans="1:17" x14ac:dyDescent="0.2">
      <c r="A117" t="s">
        <v>101</v>
      </c>
      <c r="B117" t="s">
        <v>77</v>
      </c>
      <c r="C117" t="s">
        <v>65</v>
      </c>
      <c r="D117" t="s">
        <v>64</v>
      </c>
      <c r="E117" s="2">
        <v>19123</v>
      </c>
      <c r="F117">
        <f t="shared" si="3"/>
        <v>3</v>
      </c>
      <c r="G117">
        <v>68</v>
      </c>
      <c r="H117">
        <v>5</v>
      </c>
      <c r="J117" s="6">
        <f>SUM(Table3[[#This Row],[courseraMOOCS]]+Table3[[#This Row],[edXMOOCS]])</f>
        <v>5</v>
      </c>
      <c r="K117" s="7">
        <f>SUM(Table3[[#This Row],[courseraMOOCS]:[edXMOOCS]])/EXP(Table3[[#This Row],[universitySizeValue]])</f>
        <v>0.2489353418393197</v>
      </c>
      <c r="L117" s="5">
        <v>78</v>
      </c>
      <c r="M117" s="7">
        <f>EXP(-Table3[[#This Row],[M2]])</f>
        <v>0.77963038122150408</v>
      </c>
      <c r="N117" s="5">
        <v>78</v>
      </c>
      <c r="O117" s="7">
        <f>SUM(Table3[[#This Row],[courseraMOOCS]:[edXMOOCS]])/EXP(-Table3[[#This Row],[shangaiRanking]]/500)</f>
        <v>5.7284094679743092</v>
      </c>
      <c r="P117" s="15">
        <v>116</v>
      </c>
      <c r="Q117">
        <v>2018</v>
      </c>
    </row>
    <row r="118" spans="1:17" x14ac:dyDescent="0.2">
      <c r="A118" t="s">
        <v>110</v>
      </c>
      <c r="B118" s="13" t="s">
        <v>189</v>
      </c>
      <c r="C118" s="13" t="s">
        <v>6</v>
      </c>
      <c r="D118" s="13" t="s">
        <v>57</v>
      </c>
      <c r="E118" s="2">
        <v>30374</v>
      </c>
      <c r="F118">
        <f t="shared" si="3"/>
        <v>4</v>
      </c>
      <c r="G118">
        <v>47</v>
      </c>
      <c r="H118">
        <v>5</v>
      </c>
      <c r="J118" s="6">
        <f>SUM(Table3[[#This Row],[courseraMOOCS]]+Table3[[#This Row],[edXMOOCS]])</f>
        <v>5</v>
      </c>
      <c r="K118" s="7">
        <f>SUM(Table3[[#This Row],[courseraMOOCS]:[edXMOOCS]])/EXP(Table3[[#This Row],[universitySizeValue]])</f>
        <v>9.1578194443670907E-2</v>
      </c>
      <c r="L118" s="5">
        <v>107</v>
      </c>
      <c r="M118" s="7">
        <f>EXP(-Table3[[#This Row],[M2]])</f>
        <v>0.91248996171737562</v>
      </c>
      <c r="N118" s="5">
        <v>107</v>
      </c>
      <c r="O118" s="7">
        <f>SUM(Table3[[#This Row],[courseraMOOCS]:[edXMOOCS]])/EXP(-Table3[[#This Row],[shangaiRanking]]/500)</f>
        <v>5.4927987295858687</v>
      </c>
      <c r="P118" s="14">
        <v>117</v>
      </c>
      <c r="Q118">
        <v>2018</v>
      </c>
    </row>
    <row r="119" spans="1:17" x14ac:dyDescent="0.2">
      <c r="A119" t="s">
        <v>45</v>
      </c>
      <c r="B119" t="str">
        <f>[1]COURSERA_EUROPE!I9</f>
        <v>Germany</v>
      </c>
      <c r="C119" t="s">
        <v>43</v>
      </c>
      <c r="D119" t="s">
        <v>57</v>
      </c>
      <c r="E119" s="2">
        <v>40000</v>
      </c>
      <c r="F119">
        <f t="shared" si="3"/>
        <v>5</v>
      </c>
      <c r="G119">
        <v>47</v>
      </c>
      <c r="H119">
        <v>2</v>
      </c>
      <c r="I119">
        <v>3</v>
      </c>
      <c r="J119">
        <f>SUM(Table3[[#This Row],[courseraMOOCS]]+Table3[[#This Row],[edXMOOCS]])</f>
        <v>5</v>
      </c>
      <c r="K119" s="4">
        <f>SUM(Table3[[#This Row],[courseraMOOCS]:[edXMOOCS]])/EXP(Table3[[#This Row],[universitySizeValue]])</f>
        <v>3.3689734995427337E-2</v>
      </c>
      <c r="L119" s="5">
        <v>141</v>
      </c>
      <c r="M119" s="4">
        <f>EXP(-Table3[[#This Row],[M2]])</f>
        <v>0.96687144447782469</v>
      </c>
      <c r="N119" s="5">
        <v>141</v>
      </c>
      <c r="O119" s="4">
        <f>SUM(Table3[[#This Row],[courseraMOOCS]:[edXMOOCS]])/EXP(-Table3[[#This Row],[shangaiRanking]]/500)</f>
        <v>5.4927987295858687</v>
      </c>
      <c r="P119" s="14">
        <v>118</v>
      </c>
      <c r="Q119">
        <v>2018</v>
      </c>
    </row>
    <row r="120" spans="1:17" x14ac:dyDescent="0.2">
      <c r="A120" t="s">
        <v>201</v>
      </c>
      <c r="B120" s="12" t="s">
        <v>77</v>
      </c>
      <c r="C120" s="12" t="s">
        <v>65</v>
      </c>
      <c r="D120" s="12" t="s">
        <v>64</v>
      </c>
      <c r="E120" s="2">
        <v>16016</v>
      </c>
      <c r="F120">
        <f t="shared" si="3"/>
        <v>3</v>
      </c>
      <c r="G120">
        <v>10</v>
      </c>
      <c r="H120">
        <v>5</v>
      </c>
      <c r="J120" s="6">
        <f>SUM(Table3[[#This Row],[courseraMOOCS]]+Table3[[#This Row],[edXMOOCS]])</f>
        <v>5</v>
      </c>
      <c r="K120" s="7">
        <f>SUM(Table3[[#This Row],[courseraMOOCS]:[edXMOOCS]])/EXP(Table3[[#This Row],[universitySizeValue]])</f>
        <v>0.2489353418393197</v>
      </c>
      <c r="L120" s="5">
        <v>79</v>
      </c>
      <c r="M120" s="7">
        <f>EXP(-Table3[[#This Row],[M2]])</f>
        <v>0.77963038122150408</v>
      </c>
      <c r="N120" s="5">
        <v>79</v>
      </c>
      <c r="O120" s="7">
        <f>SUM(Table3[[#This Row],[courseraMOOCS]:[edXMOOCS]])/EXP(-Table3[[#This Row],[shangaiRanking]]/500)</f>
        <v>5.1010067001337793</v>
      </c>
      <c r="P120" s="15">
        <v>119</v>
      </c>
      <c r="Q120">
        <v>2018</v>
      </c>
    </row>
    <row r="121" spans="1:17" x14ac:dyDescent="0.2">
      <c r="A121" t="s">
        <v>123</v>
      </c>
      <c r="B121" t="s">
        <v>77</v>
      </c>
      <c r="C121" t="s">
        <v>65</v>
      </c>
      <c r="D121" t="s">
        <v>64</v>
      </c>
      <c r="E121" s="2">
        <v>36000</v>
      </c>
      <c r="F121">
        <f t="shared" si="3"/>
        <v>5</v>
      </c>
      <c r="G121">
        <v>99</v>
      </c>
      <c r="H121">
        <v>4</v>
      </c>
      <c r="J121" s="6">
        <f>SUM(Table3[[#This Row],[courseraMOOCS]]+Table3[[#This Row],[edXMOOCS]])</f>
        <v>4</v>
      </c>
      <c r="K121" s="7">
        <f>SUM(Table3[[#This Row],[courseraMOOCS]:[edXMOOCS]])/EXP(Table3[[#This Row],[universitySizeValue]])</f>
        <v>2.6951787996341868E-2</v>
      </c>
      <c r="L121" s="5">
        <v>143</v>
      </c>
      <c r="M121" s="7">
        <f>EXP(-Table3[[#This Row],[M2]])</f>
        <v>0.97340817035133109</v>
      </c>
      <c r="N121" s="5">
        <v>143</v>
      </c>
      <c r="O121" s="7">
        <f>SUM(Table3[[#This Row],[courseraMOOCS]:[edXMOOCS]])/EXP(-Table3[[#This Row],[shangaiRanking]]/500)</f>
        <v>4.8758495752865709</v>
      </c>
      <c r="P121" s="14">
        <v>120</v>
      </c>
      <c r="Q121">
        <v>2018</v>
      </c>
    </row>
    <row r="122" spans="1:17" x14ac:dyDescent="0.2">
      <c r="A122" t="s">
        <v>148</v>
      </c>
      <c r="B122" s="9" t="s">
        <v>205</v>
      </c>
      <c r="C122" s="9" t="s">
        <v>206</v>
      </c>
      <c r="D122" s="9" t="s">
        <v>75</v>
      </c>
      <c r="E122" s="2">
        <v>38596</v>
      </c>
      <c r="F122">
        <f t="shared" si="3"/>
        <v>5</v>
      </c>
      <c r="G122">
        <v>91</v>
      </c>
      <c r="H122" s="8">
        <v>4</v>
      </c>
      <c r="J122" s="6">
        <f>SUM(Table3[[#This Row],[courseraMOOCS]]+Table3[[#This Row],[edXMOOCS]])</f>
        <v>4</v>
      </c>
      <c r="K122" s="7">
        <f>SUM(Table3[[#This Row],[courseraMOOCS]:[edXMOOCS]])/EXP(Table3[[#This Row],[universitySizeValue]])</f>
        <v>2.6951787996341868E-2</v>
      </c>
      <c r="L122" s="5">
        <v>144</v>
      </c>
      <c r="M122" s="7">
        <f>EXP(-Table3[[#This Row],[M2]])</f>
        <v>0.97340817035133109</v>
      </c>
      <c r="N122" s="5">
        <v>144</v>
      </c>
      <c r="O122" s="7">
        <f>SUM(Table3[[#This Row],[courseraMOOCS]:[edXMOOCS]])/EXP(-Table3[[#This Row],[shangaiRanking]]/500)</f>
        <v>4.7984567755194734</v>
      </c>
      <c r="P122" s="14">
        <v>121</v>
      </c>
      <c r="Q122">
        <v>2018</v>
      </c>
    </row>
    <row r="123" spans="1:17" x14ac:dyDescent="0.2">
      <c r="A123" t="s">
        <v>30</v>
      </c>
      <c r="B123" s="9" t="str">
        <f>[1]COURSERA_EUROPE!I40</f>
        <v>Netherlands</v>
      </c>
      <c r="C123" s="9" t="s">
        <v>6</v>
      </c>
      <c r="D123" s="9" t="s">
        <v>57</v>
      </c>
      <c r="E123" s="2">
        <v>9711</v>
      </c>
      <c r="F123">
        <f t="shared" si="3"/>
        <v>2</v>
      </c>
      <c r="G123">
        <v>201</v>
      </c>
      <c r="H123">
        <v>3</v>
      </c>
      <c r="J123">
        <f>SUM(Table3[[#This Row],[courseraMOOCS]]+Table3[[#This Row],[edXMOOCS]])</f>
        <v>3</v>
      </c>
      <c r="K123" s="4">
        <f>SUM(Table3[[#This Row],[courseraMOOCS]:[edXMOOCS]])/EXP(Table3[[#This Row],[universitySizeValue]])</f>
        <v>0.40600584970983805</v>
      </c>
      <c r="L123" s="5">
        <v>68</v>
      </c>
      <c r="M123" s="4">
        <f>EXP(-Table3[[#This Row],[M2]])</f>
        <v>0.66630626971514506</v>
      </c>
      <c r="N123" s="5">
        <v>68</v>
      </c>
      <c r="O123" s="4">
        <f>SUM(Table3[[#This Row],[courseraMOOCS]:[edXMOOCS]])/EXP(-Table3[[#This Row],[shangaiRanking]]/500)</f>
        <v>4.4844339980281278</v>
      </c>
      <c r="P123" s="15">
        <v>122</v>
      </c>
      <c r="Q123">
        <v>2018</v>
      </c>
    </row>
    <row r="124" spans="1:17" x14ac:dyDescent="0.2">
      <c r="A124" t="s">
        <v>158</v>
      </c>
      <c r="B124" s="13" t="s">
        <v>71</v>
      </c>
      <c r="C124" s="13" t="s">
        <v>72</v>
      </c>
      <c r="D124" s="13" t="s">
        <v>73</v>
      </c>
      <c r="E124" s="2">
        <v>39355</v>
      </c>
      <c r="F124">
        <f t="shared" si="3"/>
        <v>5</v>
      </c>
      <c r="G124">
        <v>151</v>
      </c>
      <c r="H124" s="8">
        <v>3</v>
      </c>
      <c r="J124" s="6">
        <f>SUM(Table3[[#This Row],[courseraMOOCS]]+Table3[[#This Row],[edXMOOCS]])</f>
        <v>3</v>
      </c>
      <c r="K124" s="7">
        <f>SUM(Table3[[#This Row],[courseraMOOCS]:[edXMOOCS]])/EXP(Table3[[#This Row],[universitySizeValue]])</f>
        <v>2.0213840997256403E-2</v>
      </c>
      <c r="L124" s="5">
        <v>145</v>
      </c>
      <c r="M124" s="7">
        <f>EXP(-Table3[[#This Row],[M2]])</f>
        <v>0.97998908905459736</v>
      </c>
      <c r="N124" s="5">
        <v>145</v>
      </c>
      <c r="O124" s="7">
        <f>SUM(Table3[[#This Row],[courseraMOOCS]:[edXMOOCS]])/EXP(-Table3[[#This Row],[shangaiRanking]]/500)</f>
        <v>4.0576836801284468</v>
      </c>
      <c r="P124" s="14">
        <v>123</v>
      </c>
      <c r="Q124">
        <v>2018</v>
      </c>
    </row>
    <row r="125" spans="1:17" x14ac:dyDescent="0.2">
      <c r="A125" t="s">
        <v>83</v>
      </c>
      <c r="B125" t="s">
        <v>77</v>
      </c>
      <c r="C125" t="s">
        <v>65</v>
      </c>
      <c r="D125" t="s">
        <v>64</v>
      </c>
      <c r="E125" s="2">
        <v>2240</v>
      </c>
      <c r="F125">
        <f t="shared" si="3"/>
        <v>1</v>
      </c>
      <c r="H125">
        <v>4</v>
      </c>
      <c r="J125" s="6">
        <f>SUM(Table3[[#This Row],[courseraMOOCS]]+Table3[[#This Row],[edXMOOCS]])</f>
        <v>4</v>
      </c>
      <c r="K125" s="7">
        <f>SUM(Table3[[#This Row],[courseraMOOCS]:[edXMOOCS]])/EXP(Table3[[#This Row],[universitySizeValue]])</f>
        <v>1.4715177646857693</v>
      </c>
      <c r="L125" s="5">
        <v>31</v>
      </c>
      <c r="M125" s="7">
        <f>EXP(-Table3[[#This Row],[M2]])</f>
        <v>0.22957677710029925</v>
      </c>
      <c r="N125" s="5">
        <v>31</v>
      </c>
      <c r="O125" s="7">
        <f>SUM(Table3[[#This Row],[courseraMOOCS]:[edXMOOCS]])/EXP(-Table3[[#This Row],[shangaiRanking]]/500)</f>
        <v>4</v>
      </c>
      <c r="P125" s="14">
        <v>124</v>
      </c>
      <c r="Q125">
        <v>2018</v>
      </c>
    </row>
    <row r="126" spans="1:17" x14ac:dyDescent="0.2">
      <c r="A126" t="s">
        <v>80</v>
      </c>
      <c r="B126" t="s">
        <v>79</v>
      </c>
      <c r="C126" t="s">
        <v>8</v>
      </c>
      <c r="D126" t="s">
        <v>57</v>
      </c>
      <c r="E126" s="2">
        <v>1797</v>
      </c>
      <c r="F126">
        <f t="shared" si="3"/>
        <v>1</v>
      </c>
      <c r="H126">
        <v>4</v>
      </c>
      <c r="J126" s="6">
        <f>SUM(Table3[[#This Row],[courseraMOOCS]]+Table3[[#This Row],[edXMOOCS]])</f>
        <v>4</v>
      </c>
      <c r="K126" s="7">
        <f>SUM(Table3[[#This Row],[courseraMOOCS]:[edXMOOCS]])/EXP(Table3[[#This Row],[universitySizeValue]])</f>
        <v>1.4715177646857693</v>
      </c>
      <c r="L126" s="5">
        <v>32</v>
      </c>
      <c r="M126" s="7">
        <f>EXP(-Table3[[#This Row],[M2]])</f>
        <v>0.22957677710029925</v>
      </c>
      <c r="N126" s="5">
        <v>32</v>
      </c>
      <c r="O126" s="7">
        <f>SUM(Table3[[#This Row],[courseraMOOCS]:[edXMOOCS]])/EXP(-Table3[[#This Row],[shangaiRanking]]/500)</f>
        <v>4</v>
      </c>
      <c r="P126" s="15">
        <v>125</v>
      </c>
      <c r="Q126">
        <v>2018</v>
      </c>
    </row>
    <row r="127" spans="1:17" x14ac:dyDescent="0.2">
      <c r="A127" t="s">
        <v>175</v>
      </c>
      <c r="B127" t="s">
        <v>219</v>
      </c>
      <c r="C127" t="s">
        <v>220</v>
      </c>
      <c r="D127" t="s">
        <v>75</v>
      </c>
      <c r="E127" s="2"/>
      <c r="F127">
        <f t="shared" si="3"/>
        <v>1</v>
      </c>
      <c r="H127">
        <v>4</v>
      </c>
      <c r="J127" s="6">
        <f>SUM(Table3[[#This Row],[courseraMOOCS]]+Table3[[#This Row],[edXMOOCS]])</f>
        <v>4</v>
      </c>
      <c r="K127" s="7">
        <f>SUM(Table3[[#This Row],[courseraMOOCS]:[edXMOOCS]])/EXP(Table3[[#This Row],[universitySizeValue]])</f>
        <v>1.4715177646857693</v>
      </c>
      <c r="L127" s="5">
        <v>33</v>
      </c>
      <c r="M127" s="7">
        <f>EXP(-Table3[[#This Row],[M2]])</f>
        <v>0.22957677710029925</v>
      </c>
      <c r="N127" s="5">
        <v>33</v>
      </c>
      <c r="O127" s="7">
        <f>SUM(Table3[[#This Row],[courseraMOOCS]:[edXMOOCS]])/EXP(-Table3[[#This Row],[shangaiRanking]]/500)</f>
        <v>4</v>
      </c>
      <c r="P127" s="14">
        <v>126</v>
      </c>
      <c r="Q127">
        <v>2018</v>
      </c>
    </row>
    <row r="128" spans="1:17" x14ac:dyDescent="0.2">
      <c r="A128" t="s">
        <v>166</v>
      </c>
      <c r="B128" t="s">
        <v>167</v>
      </c>
      <c r="C128" t="s">
        <v>168</v>
      </c>
      <c r="D128" t="s">
        <v>64</v>
      </c>
      <c r="E128" s="2"/>
      <c r="F128">
        <f t="shared" si="3"/>
        <v>1</v>
      </c>
      <c r="H128">
        <v>4</v>
      </c>
      <c r="J128" s="6">
        <f>SUM(Table3[[#This Row],[courseraMOOCS]]+Table3[[#This Row],[edXMOOCS]])</f>
        <v>4</v>
      </c>
      <c r="K128" s="7">
        <f>SUM(Table3[[#This Row],[courseraMOOCS]:[edXMOOCS]])/EXP(Table3[[#This Row],[universitySizeValue]])</f>
        <v>1.4715177646857693</v>
      </c>
      <c r="L128" s="5">
        <v>34</v>
      </c>
      <c r="M128" s="7">
        <f>EXP(-Table3[[#This Row],[M2]])</f>
        <v>0.22957677710029925</v>
      </c>
      <c r="N128" s="5">
        <v>34</v>
      </c>
      <c r="O128" s="7">
        <f>SUM(Table3[[#This Row],[courseraMOOCS]:[edXMOOCS]])/EXP(-Table3[[#This Row],[shangaiRanking]]/500)</f>
        <v>4</v>
      </c>
      <c r="P128" s="14">
        <v>127</v>
      </c>
      <c r="Q128">
        <v>2018</v>
      </c>
    </row>
    <row r="129" spans="1:17" x14ac:dyDescent="0.2">
      <c r="A129" t="s">
        <v>143</v>
      </c>
      <c r="B129" t="s">
        <v>202</v>
      </c>
      <c r="C129" t="s">
        <v>29</v>
      </c>
      <c r="D129" t="s">
        <v>57</v>
      </c>
      <c r="E129" s="2">
        <v>30197</v>
      </c>
      <c r="F129">
        <f t="shared" si="3"/>
        <v>4</v>
      </c>
      <c r="H129" s="8">
        <v>4</v>
      </c>
      <c r="J129" s="6">
        <f>SUM(Table3[[#This Row],[courseraMOOCS]]+Table3[[#This Row],[edXMOOCS]])</f>
        <v>4</v>
      </c>
      <c r="K129" s="7">
        <f>SUM(Table3[[#This Row],[courseraMOOCS]:[edXMOOCS]])/EXP(Table3[[#This Row],[universitySizeValue]])</f>
        <v>7.3262555554936729E-2</v>
      </c>
      <c r="L129" s="5">
        <v>114</v>
      </c>
      <c r="M129" s="7">
        <f>EXP(-Table3[[#This Row],[M2]])</f>
        <v>0.92935679020240314</v>
      </c>
      <c r="N129" s="5">
        <v>114</v>
      </c>
      <c r="O129" s="7">
        <f>SUM(Table3[[#This Row],[courseraMOOCS]:[edXMOOCS]])/EXP(-Table3[[#This Row],[shangaiRanking]]/500)</f>
        <v>4</v>
      </c>
      <c r="P129" s="15">
        <v>128</v>
      </c>
      <c r="Q129">
        <v>2018</v>
      </c>
    </row>
    <row r="130" spans="1:17" x14ac:dyDescent="0.2">
      <c r="A130" t="s">
        <v>16</v>
      </c>
      <c r="B130" t="str">
        <f>[1]COURSERA_EUROPE!I25</f>
        <v>France</v>
      </c>
      <c r="C130" t="s">
        <v>8</v>
      </c>
      <c r="D130" t="s">
        <v>57</v>
      </c>
      <c r="E130" s="2">
        <v>2000</v>
      </c>
      <c r="F130">
        <f t="shared" ref="F130:F149" si="4">IF(E130&lt;=5000,1,IF(E130&lt;=15000,2,IF(E130&lt;=25000,3,IF(E130&lt;=35000,4,5))))</f>
        <v>1</v>
      </c>
      <c r="G130">
        <v>301</v>
      </c>
      <c r="H130">
        <v>2</v>
      </c>
      <c r="J130">
        <f>SUM(Table3[[#This Row],[courseraMOOCS]]+Table3[[#This Row],[edXMOOCS]])</f>
        <v>2</v>
      </c>
      <c r="K130" s="4">
        <f>SUM(Table3[[#This Row],[courseraMOOCS]:[edXMOOCS]])/EXP(Table3[[#This Row],[universitySizeValue]])</f>
        <v>0.73575888234288467</v>
      </c>
      <c r="L130" s="5">
        <v>58</v>
      </c>
      <c r="M130" s="4">
        <f>EXP(-Table3[[#This Row],[M2]])</f>
        <v>0.47914170878801532</v>
      </c>
      <c r="N130" s="5">
        <v>58</v>
      </c>
      <c r="O130" s="4">
        <f>SUM(Table3[[#This Row],[courseraMOOCS]:[edXMOOCS]])/EXP(-Table3[[#This Row],[shangaiRanking]]/500)</f>
        <v>3.6515333693191949</v>
      </c>
      <c r="P130" s="14">
        <v>129</v>
      </c>
      <c r="Q130">
        <v>2018</v>
      </c>
    </row>
    <row r="131" spans="1:17" x14ac:dyDescent="0.2">
      <c r="A131" t="s">
        <v>17</v>
      </c>
      <c r="B131" t="str">
        <f>[1]COURSERA_EUROPE!I54</f>
        <v>France</v>
      </c>
      <c r="C131" t="s">
        <v>8</v>
      </c>
      <c r="D131" t="s">
        <v>57</v>
      </c>
      <c r="E131" s="2">
        <v>2888</v>
      </c>
      <c r="F131">
        <f t="shared" si="4"/>
        <v>1</v>
      </c>
      <c r="G131">
        <v>301</v>
      </c>
      <c r="H131">
        <v>2</v>
      </c>
      <c r="J131">
        <f>SUM(Table3[[#This Row],[courseraMOOCS]]+Table3[[#This Row],[edXMOOCS]])</f>
        <v>2</v>
      </c>
      <c r="K131" s="4">
        <f>SUM(Table3[[#This Row],[courseraMOOCS]:[edXMOOCS]])/EXP(Table3[[#This Row],[universitySizeValue]])</f>
        <v>0.73575888234288467</v>
      </c>
      <c r="L131" s="5">
        <v>59</v>
      </c>
      <c r="M131" s="4">
        <f>EXP(-Table3[[#This Row],[M2]])</f>
        <v>0.47914170878801532</v>
      </c>
      <c r="N131" s="5">
        <v>59</v>
      </c>
      <c r="O131" s="4">
        <f>SUM(Table3[[#This Row],[courseraMOOCS]:[edXMOOCS]])/EXP(-Table3[[#This Row],[shangaiRanking]]/500)</f>
        <v>3.6515333693191949</v>
      </c>
      <c r="P131" s="14">
        <v>130</v>
      </c>
      <c r="Q131">
        <v>2018</v>
      </c>
    </row>
    <row r="132" spans="1:17" x14ac:dyDescent="0.2">
      <c r="A132" t="s">
        <v>94</v>
      </c>
      <c r="B132" s="13" t="s">
        <v>77</v>
      </c>
      <c r="C132" s="13" t="s">
        <v>65</v>
      </c>
      <c r="D132" s="13" t="s">
        <v>64</v>
      </c>
      <c r="E132" s="2">
        <v>30473</v>
      </c>
      <c r="F132">
        <f t="shared" si="4"/>
        <v>4</v>
      </c>
      <c r="G132">
        <v>301</v>
      </c>
      <c r="H132">
        <v>2</v>
      </c>
      <c r="J132" s="6">
        <f>SUM(Table3[[#This Row],[courseraMOOCS]]+Table3[[#This Row],[edXMOOCS]])</f>
        <v>2</v>
      </c>
      <c r="K132" s="7">
        <f>SUM(Table3[[#This Row],[courseraMOOCS]:[edXMOOCS]])/EXP(Table3[[#This Row],[universitySizeValue]])</f>
        <v>3.6631277777468364E-2</v>
      </c>
      <c r="L132" s="5">
        <v>134</v>
      </c>
      <c r="M132" s="7">
        <f>EXP(-Table3[[#This Row],[M2]])</f>
        <v>0.96403152967234595</v>
      </c>
      <c r="N132" s="5">
        <v>134</v>
      </c>
      <c r="O132" s="7">
        <f>SUM(Table3[[#This Row],[courseraMOOCS]:[edXMOOCS]])/EXP(-Table3[[#This Row],[shangaiRanking]]/500)</f>
        <v>3.6515333693191949</v>
      </c>
      <c r="P132" s="15">
        <v>131</v>
      </c>
      <c r="Q132">
        <v>2018</v>
      </c>
    </row>
    <row r="133" spans="1:17" x14ac:dyDescent="0.2">
      <c r="A133" t="s">
        <v>107</v>
      </c>
      <c r="B133" t="s">
        <v>71</v>
      </c>
      <c r="C133" t="s">
        <v>72</v>
      </c>
      <c r="D133" t="s">
        <v>73</v>
      </c>
      <c r="E133" s="2">
        <v>25837</v>
      </c>
      <c r="F133">
        <f t="shared" si="4"/>
        <v>4</v>
      </c>
      <c r="G133">
        <v>91</v>
      </c>
      <c r="H133">
        <v>3</v>
      </c>
      <c r="J133" s="6">
        <f>SUM(Table3[[#This Row],[courseraMOOCS]]+Table3[[#This Row],[edXMOOCS]])</f>
        <v>3</v>
      </c>
      <c r="K133" s="7">
        <f>SUM(Table3[[#This Row],[courseraMOOCS]:[edXMOOCS]])/EXP(Table3[[#This Row],[universitySizeValue]])</f>
        <v>5.4946916666202543E-2</v>
      </c>
      <c r="L133" s="5">
        <v>120</v>
      </c>
      <c r="M133" s="7">
        <f>EXP(-Table3[[#This Row],[M2]])</f>
        <v>0.94653539187407265</v>
      </c>
      <c r="N133" s="5">
        <v>120</v>
      </c>
      <c r="O133" s="7">
        <f>SUM(Table3[[#This Row],[courseraMOOCS]:[edXMOOCS]])/EXP(-Table3[[#This Row],[shangaiRanking]]/500)</f>
        <v>3.5988425816396048</v>
      </c>
      <c r="P133" s="14">
        <v>132</v>
      </c>
      <c r="Q133">
        <v>2018</v>
      </c>
    </row>
    <row r="134" spans="1:17" x14ac:dyDescent="0.2">
      <c r="A134" t="s">
        <v>82</v>
      </c>
      <c r="B134" t="s">
        <v>77</v>
      </c>
      <c r="C134" t="s">
        <v>65</v>
      </c>
      <c r="D134" t="s">
        <v>64</v>
      </c>
      <c r="E134" s="2">
        <v>959</v>
      </c>
      <c r="F134">
        <f t="shared" si="4"/>
        <v>1</v>
      </c>
      <c r="H134">
        <v>3</v>
      </c>
      <c r="J134" s="6">
        <f>SUM(Table3[[#This Row],[courseraMOOCS]]+Table3[[#This Row],[edXMOOCS]])</f>
        <v>3</v>
      </c>
      <c r="K134" s="7">
        <f>SUM(Table3[[#This Row],[courseraMOOCS]:[edXMOOCS]])/EXP(Table3[[#This Row],[universitySizeValue]])</f>
        <v>1.103638323514327</v>
      </c>
      <c r="L134" s="5">
        <v>41</v>
      </c>
      <c r="M134" s="7">
        <f>EXP(-Table3[[#This Row],[M2]])</f>
        <v>0.33166219151100518</v>
      </c>
      <c r="N134" s="5">
        <v>41</v>
      </c>
      <c r="O134" s="7">
        <f>SUM(Table3[[#This Row],[courseraMOOCS]:[edXMOOCS]])/EXP(-Table3[[#This Row],[shangaiRanking]]/500)</f>
        <v>3</v>
      </c>
      <c r="P134" s="14">
        <v>133</v>
      </c>
      <c r="Q134">
        <v>2018</v>
      </c>
    </row>
    <row r="135" spans="1:17" x14ac:dyDescent="0.2">
      <c r="A135" t="s">
        <v>28</v>
      </c>
      <c r="B135" t="s">
        <v>202</v>
      </c>
      <c r="C135" t="s">
        <v>29</v>
      </c>
      <c r="D135" t="s">
        <v>57</v>
      </c>
      <c r="E135" s="2">
        <v>12000</v>
      </c>
      <c r="F135">
        <f t="shared" si="4"/>
        <v>2</v>
      </c>
      <c r="G135">
        <v>501</v>
      </c>
      <c r="I135">
        <v>1</v>
      </c>
      <c r="J135">
        <f>SUM(Table3[[#This Row],[courseraMOOCS]]+Table3[[#This Row],[edXMOOCS]])</f>
        <v>1</v>
      </c>
      <c r="K135" s="4">
        <f>SUM(Table3[[#This Row],[courseraMOOCS]:[edXMOOCS]])/EXP(Table3[[#This Row],[universitySizeValue]])</f>
        <v>0.1353352832366127</v>
      </c>
      <c r="L135" s="5">
        <v>92</v>
      </c>
      <c r="M135" s="4">
        <f>EXP(-Table3[[#This Row],[M2]])</f>
        <v>0.87342301849311665</v>
      </c>
      <c r="N135" s="5">
        <v>92</v>
      </c>
      <c r="O135" s="4">
        <f>SUM(Table3[[#This Row],[courseraMOOCS]:[edXMOOCS]])/EXP(-Table3[[#This Row],[shangaiRanking]]/500)</f>
        <v>2.7237238323058088</v>
      </c>
      <c r="P135" s="15">
        <v>134</v>
      </c>
      <c r="Q135">
        <v>2018</v>
      </c>
    </row>
    <row r="136" spans="1:17" x14ac:dyDescent="0.2">
      <c r="A136" t="s">
        <v>204</v>
      </c>
      <c r="B136" t="s">
        <v>205</v>
      </c>
      <c r="C136" t="s">
        <v>206</v>
      </c>
      <c r="D136" t="s">
        <v>75</v>
      </c>
      <c r="E136" s="2">
        <v>32699</v>
      </c>
      <c r="F136">
        <f t="shared" si="4"/>
        <v>4</v>
      </c>
      <c r="G136">
        <v>101</v>
      </c>
      <c r="H136" s="8">
        <v>2</v>
      </c>
      <c r="J136" s="6">
        <f>SUM(Table3[[#This Row],[courseraMOOCS]]+Table3[[#This Row],[edXMOOCS]])</f>
        <v>2</v>
      </c>
      <c r="K136" s="7">
        <f>SUM(Table3[[#This Row],[courseraMOOCS]:[edXMOOCS]])/EXP(Table3[[#This Row],[universitySizeValue]])</f>
        <v>3.6631277777468364E-2</v>
      </c>
      <c r="L136" s="5">
        <v>135</v>
      </c>
      <c r="M136" s="7">
        <f>EXP(-Table3[[#This Row],[M2]])</f>
        <v>0.96403152967234595</v>
      </c>
      <c r="N136" s="5">
        <v>135</v>
      </c>
      <c r="O136" s="7">
        <f>SUM(Table3[[#This Row],[courseraMOOCS]:[edXMOOCS]])/EXP(-Table3[[#This Row],[shangaiRanking]]/500)</f>
        <v>2.4476960162227162</v>
      </c>
      <c r="P136" s="14">
        <v>135</v>
      </c>
      <c r="Q136">
        <v>2018</v>
      </c>
    </row>
    <row r="137" spans="1:17" x14ac:dyDescent="0.2">
      <c r="A137" t="s">
        <v>103</v>
      </c>
      <c r="B137" t="s">
        <v>90</v>
      </c>
      <c r="C137" t="s">
        <v>91</v>
      </c>
      <c r="D137" t="s">
        <v>75</v>
      </c>
      <c r="E137" s="2">
        <v>33000</v>
      </c>
      <c r="F137">
        <f t="shared" si="4"/>
        <v>4</v>
      </c>
      <c r="G137">
        <v>101</v>
      </c>
      <c r="H137">
        <v>2</v>
      </c>
      <c r="J137" s="6">
        <f>SUM(Table3[[#This Row],[courseraMOOCS]]+Table3[[#This Row],[edXMOOCS]])</f>
        <v>2</v>
      </c>
      <c r="K137" s="7">
        <f>SUM(Table3[[#This Row],[courseraMOOCS]:[edXMOOCS]])/EXP(Table3[[#This Row],[universitySizeValue]])</f>
        <v>3.6631277777468364E-2</v>
      </c>
      <c r="L137" s="5">
        <v>136</v>
      </c>
      <c r="M137" s="7">
        <f>EXP(-Table3[[#This Row],[M2]])</f>
        <v>0.96403152967234595</v>
      </c>
      <c r="N137" s="5">
        <v>136</v>
      </c>
      <c r="O137" s="7">
        <f>SUM(Table3[[#This Row],[courseraMOOCS]:[edXMOOCS]])/EXP(-Table3[[#This Row],[shangaiRanking]]/500)</f>
        <v>2.4476960162227162</v>
      </c>
      <c r="P137" s="14">
        <v>136</v>
      </c>
      <c r="Q137">
        <v>2018</v>
      </c>
    </row>
    <row r="138" spans="1:17" x14ac:dyDescent="0.2">
      <c r="A138" t="s">
        <v>159</v>
      </c>
      <c r="B138" t="s">
        <v>79</v>
      </c>
      <c r="C138" t="s">
        <v>8</v>
      </c>
      <c r="D138" t="s">
        <v>57</v>
      </c>
      <c r="E138">
        <v>3300</v>
      </c>
      <c r="F138">
        <f t="shared" si="4"/>
        <v>1</v>
      </c>
      <c r="H138">
        <v>2</v>
      </c>
      <c r="J138" s="6">
        <f>SUM(Table3[[#This Row],[courseraMOOCS]]+Table3[[#This Row],[edXMOOCS]])</f>
        <v>2</v>
      </c>
      <c r="K138" s="7">
        <f>SUM(Table3[[#This Row],[courseraMOOCS]:[edXMOOCS]])/EXP(Table3[[#This Row],[universitySizeValue]])</f>
        <v>0.73575888234288467</v>
      </c>
      <c r="L138" s="5">
        <v>60</v>
      </c>
      <c r="M138" s="7">
        <f>EXP(-Table3[[#This Row],[M2]])</f>
        <v>0.47914170878801532</v>
      </c>
      <c r="N138" s="5">
        <v>60</v>
      </c>
      <c r="O138" s="7">
        <f>SUM(Table3[[#This Row],[courseraMOOCS]:[edXMOOCS]])/EXP(-Table3[[#This Row],[shangaiRanking]]/500)</f>
        <v>2</v>
      </c>
      <c r="P138" s="15">
        <v>137</v>
      </c>
      <c r="Q138">
        <v>2018</v>
      </c>
    </row>
    <row r="139" spans="1:17" x14ac:dyDescent="0.2">
      <c r="A139" t="s">
        <v>147</v>
      </c>
      <c r="B139" s="12" t="s">
        <v>77</v>
      </c>
      <c r="C139" s="12" t="s">
        <v>65</v>
      </c>
      <c r="D139" s="12" t="s">
        <v>64</v>
      </c>
      <c r="E139" s="2">
        <v>2344</v>
      </c>
      <c r="F139">
        <f t="shared" si="4"/>
        <v>1</v>
      </c>
      <c r="H139" s="8">
        <v>2</v>
      </c>
      <c r="J139" s="6">
        <f>SUM(Table3[[#This Row],[courseraMOOCS]]+Table3[[#This Row],[edXMOOCS]])</f>
        <v>2</v>
      </c>
      <c r="K139" s="7">
        <f>SUM(Table3[[#This Row],[courseraMOOCS]:[edXMOOCS]])/EXP(Table3[[#This Row],[universitySizeValue]])</f>
        <v>0.73575888234288467</v>
      </c>
      <c r="L139" s="5">
        <v>61</v>
      </c>
      <c r="M139" s="7">
        <f>EXP(-Table3[[#This Row],[M2]])</f>
        <v>0.47914170878801532</v>
      </c>
      <c r="N139" s="5">
        <v>61</v>
      </c>
      <c r="O139" s="7">
        <f>SUM(Table3[[#This Row],[courseraMOOCS]:[edXMOOCS]])/EXP(-Table3[[#This Row],[shangaiRanking]]/500)</f>
        <v>2</v>
      </c>
      <c r="P139" s="14">
        <v>138</v>
      </c>
      <c r="Q139">
        <v>2018</v>
      </c>
    </row>
    <row r="140" spans="1:17" x14ac:dyDescent="0.2">
      <c r="A140" t="s">
        <v>181</v>
      </c>
      <c r="B140" t="s">
        <v>170</v>
      </c>
      <c r="C140" t="s">
        <v>13</v>
      </c>
      <c r="D140" t="s">
        <v>57</v>
      </c>
      <c r="E140" s="2">
        <v>9425</v>
      </c>
      <c r="F140">
        <f t="shared" si="4"/>
        <v>2</v>
      </c>
      <c r="H140">
        <v>2</v>
      </c>
      <c r="J140" s="6">
        <f>SUM(Table3[[#This Row],[courseraMOOCS]]+Table3[[#This Row],[edXMOOCS]])</f>
        <v>2</v>
      </c>
      <c r="K140" s="7">
        <f>SUM(Table3[[#This Row],[courseraMOOCS]:[edXMOOCS]])/EXP(Table3[[#This Row],[universitySizeValue]])</f>
        <v>0.2706705664732254</v>
      </c>
      <c r="L140" s="5">
        <v>76</v>
      </c>
      <c r="M140" s="7">
        <f>EXP(-Table3[[#This Row],[M2]])</f>
        <v>0.7628677692336272</v>
      </c>
      <c r="N140" s="5">
        <v>76</v>
      </c>
      <c r="O140" s="7">
        <f>SUM(Table3[[#This Row],[courseraMOOCS]:[edXMOOCS]])/EXP(-Table3[[#This Row],[shangaiRanking]]/500)</f>
        <v>2</v>
      </c>
      <c r="P140" s="14">
        <v>139</v>
      </c>
      <c r="Q140">
        <v>2018</v>
      </c>
    </row>
    <row r="141" spans="1:17" x14ac:dyDescent="0.2">
      <c r="A141" t="s">
        <v>137</v>
      </c>
      <c r="B141" t="s">
        <v>202</v>
      </c>
      <c r="C141" t="s">
        <v>29</v>
      </c>
      <c r="D141" t="s">
        <v>57</v>
      </c>
      <c r="E141" s="2">
        <v>35000</v>
      </c>
      <c r="F141">
        <f t="shared" si="4"/>
        <v>4</v>
      </c>
      <c r="H141">
        <v>2</v>
      </c>
      <c r="J141" s="6">
        <f>SUM(Table3[[#This Row],[courseraMOOCS]]+Table3[[#This Row],[edXMOOCS]])</f>
        <v>2</v>
      </c>
      <c r="K141" s="7">
        <f>SUM(Table3[[#This Row],[courseraMOOCS]:[edXMOOCS]])/EXP(Table3[[#This Row],[universitySizeValue]])</f>
        <v>3.6631277777468364E-2</v>
      </c>
      <c r="L141" s="5">
        <v>137</v>
      </c>
      <c r="M141" s="7">
        <f>EXP(-Table3[[#This Row],[M2]])</f>
        <v>0.96403152967234595</v>
      </c>
      <c r="N141" s="5">
        <v>137</v>
      </c>
      <c r="O141" s="7">
        <f>SUM(Table3[[#This Row],[courseraMOOCS]:[edXMOOCS]])/EXP(-Table3[[#This Row],[shangaiRanking]]/500)</f>
        <v>2</v>
      </c>
      <c r="P141" s="15">
        <v>140</v>
      </c>
      <c r="Q141">
        <v>2018</v>
      </c>
    </row>
    <row r="142" spans="1:17" x14ac:dyDescent="0.2">
      <c r="A142" t="s">
        <v>130</v>
      </c>
      <c r="B142" s="13" t="s">
        <v>77</v>
      </c>
      <c r="C142" s="13" t="s">
        <v>65</v>
      </c>
      <c r="D142" s="13" t="s">
        <v>64</v>
      </c>
      <c r="E142" s="2">
        <v>27159</v>
      </c>
      <c r="F142">
        <f t="shared" si="4"/>
        <v>4</v>
      </c>
      <c r="G142">
        <v>301</v>
      </c>
      <c r="H142">
        <v>1</v>
      </c>
      <c r="J142" s="6">
        <f>SUM(Table3[[#This Row],[courseraMOOCS]]+Table3[[#This Row],[edXMOOCS]])</f>
        <v>1</v>
      </c>
      <c r="K142" s="7">
        <f>SUM(Table3[[#This Row],[courseraMOOCS]:[edXMOOCS]])/EXP(Table3[[#This Row],[universitySizeValue]])</f>
        <v>1.8315638888734182E-2</v>
      </c>
      <c r="L142" s="5">
        <v>146</v>
      </c>
      <c r="M142" s="7">
        <f>EXP(-Table3[[#This Row],[M2]])</f>
        <v>0.98185107306166652</v>
      </c>
      <c r="N142" s="5">
        <v>146</v>
      </c>
      <c r="O142" s="7">
        <f>SUM(Table3[[#This Row],[courseraMOOCS]:[edXMOOCS]])/EXP(-Table3[[#This Row],[shangaiRanking]]/500)</f>
        <v>1.8257666846595975</v>
      </c>
      <c r="P142" s="14">
        <v>141</v>
      </c>
      <c r="Q142">
        <v>2018</v>
      </c>
    </row>
    <row r="143" spans="1:17" x14ac:dyDescent="0.2">
      <c r="A143" t="s">
        <v>116</v>
      </c>
      <c r="B143" t="s">
        <v>77</v>
      </c>
      <c r="C143" t="s">
        <v>65</v>
      </c>
      <c r="D143" t="s">
        <v>64</v>
      </c>
      <c r="E143" s="2">
        <v>2714</v>
      </c>
      <c r="F143">
        <f t="shared" si="4"/>
        <v>1</v>
      </c>
      <c r="G143">
        <v>201</v>
      </c>
      <c r="H143">
        <v>1</v>
      </c>
      <c r="J143" s="6">
        <f>SUM(Table3[[#This Row],[courseraMOOCS]]+Table3[[#This Row],[edXMOOCS]])</f>
        <v>1</v>
      </c>
      <c r="K143" s="7">
        <f>SUM(Table3[[#This Row],[courseraMOOCS]:[edXMOOCS]])/EXP(Table3[[#This Row],[universitySizeValue]])</f>
        <v>0.36787944117144233</v>
      </c>
      <c r="L143" s="5">
        <v>70</v>
      </c>
      <c r="M143" s="7">
        <f>EXP(-Table3[[#This Row],[M2]])</f>
        <v>0.69220062755534639</v>
      </c>
      <c r="N143" s="5">
        <v>70</v>
      </c>
      <c r="O143" s="7">
        <f>SUM(Table3[[#This Row],[courseraMOOCS]:[edXMOOCS]])/EXP(-Table3[[#This Row],[shangaiRanking]]/500)</f>
        <v>1.4948113326760428</v>
      </c>
      <c r="P143" s="14">
        <v>142</v>
      </c>
      <c r="Q143">
        <v>2018</v>
      </c>
    </row>
    <row r="144" spans="1:17" x14ac:dyDescent="0.2">
      <c r="A144" t="s">
        <v>98</v>
      </c>
      <c r="B144" t="s">
        <v>77</v>
      </c>
      <c r="C144" t="s">
        <v>65</v>
      </c>
      <c r="D144" t="s">
        <v>64</v>
      </c>
      <c r="E144" s="2">
        <v>20833</v>
      </c>
      <c r="F144">
        <f t="shared" si="4"/>
        <v>3</v>
      </c>
      <c r="G144">
        <v>151</v>
      </c>
      <c r="H144">
        <v>1</v>
      </c>
      <c r="J144" s="6">
        <f>SUM(Table3[[#This Row],[courseraMOOCS]]+Table3[[#This Row],[edXMOOCS]])</f>
        <v>1</v>
      </c>
      <c r="K144" s="7">
        <f>SUM(Table3[[#This Row],[courseraMOOCS]:[edXMOOCS]])/EXP(Table3[[#This Row],[universitySizeValue]])</f>
        <v>4.9787068367863944E-2</v>
      </c>
      <c r="L144" s="5">
        <v>125</v>
      </c>
      <c r="M144" s="7">
        <f>EXP(-Table3[[#This Row],[M2]])</f>
        <v>0.95143199290045344</v>
      </c>
      <c r="N144" s="5">
        <v>125</v>
      </c>
      <c r="O144" s="7">
        <f>SUM(Table3[[#This Row],[courseraMOOCS]:[edXMOOCS]])/EXP(-Table3[[#This Row],[shangaiRanking]]/500)</f>
        <v>1.3525612267094822</v>
      </c>
      <c r="P144" s="15">
        <v>143</v>
      </c>
      <c r="Q144">
        <v>2018</v>
      </c>
    </row>
    <row r="145" spans="1:17" x14ac:dyDescent="0.2">
      <c r="A145" t="s">
        <v>92</v>
      </c>
      <c r="B145" s="13" t="s">
        <v>33</v>
      </c>
      <c r="C145" s="13" t="s">
        <v>33</v>
      </c>
      <c r="D145" s="13" t="s">
        <v>57</v>
      </c>
      <c r="E145" s="2">
        <v>33300</v>
      </c>
      <c r="F145">
        <f t="shared" si="4"/>
        <v>4</v>
      </c>
      <c r="G145">
        <v>101</v>
      </c>
      <c r="H145">
        <v>1</v>
      </c>
      <c r="J145" s="6">
        <f>SUM(Table3[[#This Row],[courseraMOOCS]]+Table3[[#This Row],[edXMOOCS]])</f>
        <v>1</v>
      </c>
      <c r="K145" s="7">
        <f>SUM(Table3[[#This Row],[courseraMOOCS]:[edXMOOCS]])/EXP(Table3[[#This Row],[universitySizeValue]])</f>
        <v>1.8315638888734182E-2</v>
      </c>
      <c r="L145" s="5">
        <v>147</v>
      </c>
      <c r="M145" s="7">
        <f>EXP(-Table3[[#This Row],[M2]])</f>
        <v>0.98185107306166652</v>
      </c>
      <c r="N145" s="5">
        <v>147</v>
      </c>
      <c r="O145" s="7">
        <f>SUM(Table3[[#This Row],[courseraMOOCS]:[edXMOOCS]])/EXP(-Table3[[#This Row],[shangaiRanking]]/500)</f>
        <v>1.2238480081113581</v>
      </c>
      <c r="P145" s="14">
        <v>144</v>
      </c>
      <c r="Q145">
        <v>2018</v>
      </c>
    </row>
    <row r="146" spans="1:17" x14ac:dyDescent="0.2">
      <c r="A146" t="s">
        <v>49</v>
      </c>
      <c r="B146" t="str">
        <f>[1]COURSERA_EUROPE!I2</f>
        <v>Sweden</v>
      </c>
      <c r="C146" t="s">
        <v>10</v>
      </c>
      <c r="D146" t="s">
        <v>57</v>
      </c>
      <c r="E146" s="2">
        <v>41000</v>
      </c>
      <c r="F146">
        <f t="shared" si="4"/>
        <v>5</v>
      </c>
      <c r="G146">
        <v>101</v>
      </c>
      <c r="H146">
        <v>1</v>
      </c>
      <c r="J146">
        <f>SUM(Table3[[#This Row],[courseraMOOCS]]+Table3[[#This Row],[edXMOOCS]])</f>
        <v>1</v>
      </c>
      <c r="K146" s="4">
        <f>SUM(Table3[[#This Row],[courseraMOOCS]:[edXMOOCS]])/EXP(Table3[[#This Row],[universitySizeValue]])</f>
        <v>6.737946999085467E-3</v>
      </c>
      <c r="L146" s="5">
        <v>148</v>
      </c>
      <c r="M146" s="4">
        <f>EXP(-Table3[[#This Row],[M2]])</f>
        <v>0.99328470206784147</v>
      </c>
      <c r="N146" s="5">
        <v>148</v>
      </c>
      <c r="O146" s="4">
        <f>SUM(Table3[[#This Row],[courseraMOOCS]:[edXMOOCS]])/EXP(-Table3[[#This Row],[shangaiRanking]]/500)</f>
        <v>1.2238480081113581</v>
      </c>
      <c r="P146" s="14">
        <v>145</v>
      </c>
      <c r="Q146">
        <v>2018</v>
      </c>
    </row>
    <row r="147" spans="1:17" x14ac:dyDescent="0.2">
      <c r="A147" t="s">
        <v>89</v>
      </c>
      <c r="B147" t="str">
        <f>'[1]EDX-EUROPE'!B7</f>
        <v>UK</v>
      </c>
      <c r="C147" t="s">
        <v>33</v>
      </c>
      <c r="D147" t="s">
        <v>57</v>
      </c>
      <c r="E147" s="2">
        <v>16610</v>
      </c>
      <c r="F147">
        <f t="shared" si="4"/>
        <v>3</v>
      </c>
      <c r="G147">
        <v>22</v>
      </c>
      <c r="H147">
        <v>1</v>
      </c>
      <c r="I147">
        <v>0</v>
      </c>
      <c r="J147">
        <f>SUM(Table3[[#This Row],[courseraMOOCS]]+Table3[[#This Row],[edXMOOCS]])</f>
        <v>1</v>
      </c>
      <c r="K147" s="4">
        <f>SUM(Table3[[#This Row],[courseraMOOCS]:[edXMOOCS]])/EXP(Table3[[#This Row],[universitySizeValue]])</f>
        <v>4.9787068367863944E-2</v>
      </c>
      <c r="L147" s="5">
        <v>126</v>
      </c>
      <c r="M147" s="4">
        <f>EXP(-Table3[[#This Row],[M2]])</f>
        <v>0.95143199290045344</v>
      </c>
      <c r="N147" s="5">
        <v>126</v>
      </c>
      <c r="O147" s="4">
        <f>SUM(Table3[[#This Row],[courseraMOOCS]:[edXMOOCS]])/EXP(-Table3[[#This Row],[shangaiRanking]]/500)</f>
        <v>1.0449823548884438</v>
      </c>
      <c r="P147" s="15">
        <v>146</v>
      </c>
      <c r="Q147">
        <v>2018</v>
      </c>
    </row>
    <row r="148" spans="1:17" x14ac:dyDescent="0.2">
      <c r="A148" t="s">
        <v>40</v>
      </c>
      <c r="B148" t="str">
        <f>'[1]EDX-EUROPE'!B14</f>
        <v>UK</v>
      </c>
      <c r="C148" t="s">
        <v>33</v>
      </c>
      <c r="D148" t="s">
        <v>57</v>
      </c>
      <c r="E148" s="2">
        <v>22602</v>
      </c>
      <c r="F148">
        <f t="shared" si="4"/>
        <v>3</v>
      </c>
      <c r="G148">
        <v>7</v>
      </c>
      <c r="I148">
        <v>1</v>
      </c>
      <c r="J148">
        <f>SUM(Table3[[#This Row],[courseraMOOCS]]+Table3[[#This Row],[edXMOOCS]])</f>
        <v>1</v>
      </c>
      <c r="K148" s="4">
        <f>SUM(Table3[[#This Row],[courseraMOOCS]:[edXMOOCS]])/EXP(Table3[[#This Row],[universitySizeValue]])</f>
        <v>4.9787068367863944E-2</v>
      </c>
      <c r="L148" s="5">
        <v>127</v>
      </c>
      <c r="M148" s="4">
        <f>EXP(-Table3[[#This Row],[M2]])</f>
        <v>0.95143199290045344</v>
      </c>
      <c r="N148" s="5">
        <v>127</v>
      </c>
      <c r="O148" s="4">
        <f>SUM(Table3[[#This Row],[courseraMOOCS]:[edXMOOCS]])/EXP(-Table3[[#This Row],[shangaiRanking]]/500)</f>
        <v>1.0140984589384923</v>
      </c>
      <c r="P148" s="14">
        <v>147</v>
      </c>
      <c r="Q148">
        <v>2018</v>
      </c>
    </row>
    <row r="149" spans="1:17" x14ac:dyDescent="0.2">
      <c r="A149" t="s">
        <v>154</v>
      </c>
      <c r="B149" t="s">
        <v>202</v>
      </c>
      <c r="C149" t="s">
        <v>29</v>
      </c>
      <c r="D149" t="s">
        <v>57</v>
      </c>
      <c r="E149" s="2">
        <v>8372</v>
      </c>
      <c r="F149">
        <f t="shared" si="4"/>
        <v>2</v>
      </c>
      <c r="H149" s="8">
        <v>1</v>
      </c>
      <c r="J149" s="6">
        <f>SUM(Table3[[#This Row],[courseraMOOCS]]+Table3[[#This Row],[edXMOOCS]])</f>
        <v>1</v>
      </c>
      <c r="K149" s="7">
        <f>SUM(Table3[[#This Row],[courseraMOOCS]:[edXMOOCS]])/EXP(Table3[[#This Row],[universitySizeValue]])</f>
        <v>0.1353352832366127</v>
      </c>
      <c r="L149" s="5">
        <v>93</v>
      </c>
      <c r="M149" s="7">
        <f>EXP(-Table3[[#This Row],[M2]])</f>
        <v>0.87342301849311665</v>
      </c>
      <c r="N149" s="5">
        <v>93</v>
      </c>
      <c r="O149" s="7">
        <f>SUM(Table3[[#This Row],[courseraMOOCS]:[edXMOOCS]])/EXP(-Table3[[#This Row],[shangaiRanking]]/500)</f>
        <v>1</v>
      </c>
      <c r="P149" s="14">
        <v>148</v>
      </c>
      <c r="Q149">
        <v>2018</v>
      </c>
    </row>
    <row r="150" spans="1:17" x14ac:dyDescent="0.2">
      <c r="A150" t="s">
        <v>78</v>
      </c>
      <c r="B150" t="s">
        <v>79</v>
      </c>
      <c r="C150" t="s">
        <v>8</v>
      </c>
      <c r="D150" t="s">
        <v>57</v>
      </c>
      <c r="E150" s="2"/>
      <c r="F150">
        <f t="shared" ref="F150:F188" si="5">IF(E150&lt;=5000,1,IF(E150&lt;=15000,2,IF(E150&lt;=25000,3,IF(E150&lt;=35000,4,5))))</f>
        <v>1</v>
      </c>
      <c r="H150">
        <v>37</v>
      </c>
      <c r="J150" s="6">
        <f>SUM(Table3[[#This Row],[courseraMOOCS]]+Table3[[#This Row],[edXMOOCS]])</f>
        <v>37</v>
      </c>
      <c r="K150" s="7">
        <f>SUM(Table3[[#This Row],[courseraMOOCS]:[edXMOOCS]])/EXP(Table3[[#This Row],[universitySizeValue]])</f>
        <v>13.611539323343367</v>
      </c>
      <c r="L150" s="5">
        <v>1</v>
      </c>
      <c r="M150" s="7">
        <f>EXP(-Table3[[#This Row],[M2]])</f>
        <v>1.2262628790322893E-6</v>
      </c>
      <c r="N150" s="5">
        <v>1</v>
      </c>
      <c r="O150" s="7">
        <f>SUM(Table3[[#This Row],[courseraMOOCS]:[edXMOOCS]])/EXP(-Table3[[#This Row],[shangaiRanking]]/500)</f>
        <v>37</v>
      </c>
      <c r="P150" s="20">
        <v>4</v>
      </c>
      <c r="Q150">
        <v>2017</v>
      </c>
    </row>
    <row r="151" spans="1:17" x14ac:dyDescent="0.2">
      <c r="A151" t="s">
        <v>17</v>
      </c>
      <c r="B151" t="s">
        <v>79</v>
      </c>
      <c r="C151" t="s">
        <v>8</v>
      </c>
      <c r="D151" t="s">
        <v>57</v>
      </c>
      <c r="E151" s="2">
        <v>2888</v>
      </c>
      <c r="F151">
        <f t="shared" si="5"/>
        <v>1</v>
      </c>
      <c r="G151">
        <v>301</v>
      </c>
      <c r="H151">
        <v>19</v>
      </c>
      <c r="J151" s="6">
        <f>SUM(Table3[[#This Row],[courseraMOOCS]]+Table3[[#This Row],[edXMOOCS]])</f>
        <v>19</v>
      </c>
      <c r="K151" s="7">
        <f>SUM(Table3[[#This Row],[courseraMOOCS]:[edXMOOCS]])/EXP(Table3[[#This Row],[universitySizeValue]])</f>
        <v>6.9897093822574048</v>
      </c>
      <c r="L151" s="5">
        <v>2</v>
      </c>
      <c r="M151" s="7">
        <f>EXP(-Table3[[#This Row],[M2]])</f>
        <v>9.2131424303218933E-4</v>
      </c>
      <c r="N151" s="5">
        <v>2</v>
      </c>
      <c r="O151" s="7">
        <f>SUM(Table3[[#This Row],[courseraMOOCS]:[edXMOOCS]])/EXP(-Table3[[#This Row],[shangaiRanking]]/500)</f>
        <v>34.689567008532357</v>
      </c>
      <c r="P151" s="20">
        <v>5</v>
      </c>
      <c r="Q151">
        <v>2017</v>
      </c>
    </row>
    <row r="152" spans="1:17" x14ac:dyDescent="0.2">
      <c r="A152" t="s">
        <v>3</v>
      </c>
      <c r="B152" t="s">
        <v>184</v>
      </c>
      <c r="C152" t="s">
        <v>4</v>
      </c>
      <c r="D152" t="s">
        <v>57</v>
      </c>
      <c r="E152" s="2">
        <f>5205+4919</f>
        <v>10124</v>
      </c>
      <c r="F152">
        <f t="shared" si="5"/>
        <v>2</v>
      </c>
      <c r="G152">
        <v>92</v>
      </c>
      <c r="H152">
        <v>8</v>
      </c>
      <c r="I152">
        <v>25</v>
      </c>
      <c r="J152" s="6">
        <f>SUM(Table3[[#This Row],[courseraMOOCS]]+Table3[[#This Row],[edXMOOCS]])</f>
        <v>33</v>
      </c>
      <c r="K152" s="7">
        <f>SUM(Table3[[#This Row],[courseraMOOCS]:[edXMOOCS]])/EXP(Table3[[#This Row],[universitySizeValue]])</f>
        <v>4.4660643468082188</v>
      </c>
      <c r="L152" s="5">
        <v>3</v>
      </c>
      <c r="M152" s="7">
        <f>EXP(-Table3[[#This Row],[M2]])</f>
        <v>1.1492457287923533E-2</v>
      </c>
      <c r="N152" s="5">
        <v>3</v>
      </c>
      <c r="O152" s="7">
        <f>SUM(Table3[[#This Row],[courseraMOOCS]:[edXMOOCS]])/EXP(-Table3[[#This Row],[shangaiRanking]]/500)</f>
        <v>39.666522162177948</v>
      </c>
      <c r="P152" s="20">
        <v>3</v>
      </c>
      <c r="Q152">
        <v>2017</v>
      </c>
    </row>
    <row r="153" spans="1:17" x14ac:dyDescent="0.2">
      <c r="A153" t="s">
        <v>5</v>
      </c>
      <c r="B153" t="s">
        <v>189</v>
      </c>
      <c r="C153" t="s">
        <v>6</v>
      </c>
      <c r="D153" t="s">
        <v>57</v>
      </c>
      <c r="E153" s="2">
        <v>19613</v>
      </c>
      <c r="F153">
        <f t="shared" si="5"/>
        <v>3</v>
      </c>
      <c r="G153">
        <v>151</v>
      </c>
      <c r="I153">
        <v>51</v>
      </c>
      <c r="J153" s="6">
        <f>SUM(Table3[[#This Row],[courseraMOOCS]]+Table3[[#This Row],[edXMOOCS]])</f>
        <v>51</v>
      </c>
      <c r="K153" s="7">
        <f>SUM(Table3[[#This Row],[courseraMOOCS]:[edXMOOCS]])/EXP(Table3[[#This Row],[universitySizeValue]])</f>
        <v>2.539140486761061</v>
      </c>
      <c r="L153" s="5">
        <v>4</v>
      </c>
      <c r="M153" s="7">
        <f>EXP(-Table3[[#This Row],[M2]])</f>
        <v>7.893421564554004E-2</v>
      </c>
      <c r="N153" s="5">
        <v>4</v>
      </c>
      <c r="O153" s="7">
        <f>SUM(Table3[[#This Row],[courseraMOOCS]:[edXMOOCS]])/EXP(-Table3[[#This Row],[shangaiRanking]]/500)</f>
        <v>68.980622562183584</v>
      </c>
      <c r="P153" s="20">
        <v>1</v>
      </c>
      <c r="Q153">
        <v>2017</v>
      </c>
    </row>
    <row r="154" spans="1:17" x14ac:dyDescent="0.2">
      <c r="A154" t="s">
        <v>16</v>
      </c>
      <c r="B154" t="s">
        <v>79</v>
      </c>
      <c r="C154" t="s">
        <v>8</v>
      </c>
      <c r="D154" t="s">
        <v>57</v>
      </c>
      <c r="E154" s="2">
        <v>2000</v>
      </c>
      <c r="F154">
        <f t="shared" si="5"/>
        <v>1</v>
      </c>
      <c r="G154">
        <v>301</v>
      </c>
      <c r="H154">
        <v>6</v>
      </c>
      <c r="J154" s="6">
        <f>SUM(Table3[[#This Row],[courseraMOOCS]]+Table3[[#This Row],[edXMOOCS]])</f>
        <v>6</v>
      </c>
      <c r="K154" s="7">
        <f>SUM(Table3[[#This Row],[courseraMOOCS]:[edXMOOCS]])/EXP(Table3[[#This Row],[universitySizeValue]])</f>
        <v>2.207276647028654</v>
      </c>
      <c r="L154" s="5">
        <v>5</v>
      </c>
      <c r="M154" s="7">
        <f>EXP(-Table3[[#This Row],[M2]])</f>
        <v>0.10999980927788269</v>
      </c>
      <c r="N154" s="5">
        <v>5</v>
      </c>
      <c r="O154" s="7">
        <f>SUM(Table3[[#This Row],[courseraMOOCS]:[edXMOOCS]])/EXP(-Table3[[#This Row],[shangaiRanking]]/500)</f>
        <v>10.954600107957585</v>
      </c>
      <c r="P154" s="20">
        <v>13</v>
      </c>
      <c r="Q154">
        <v>2017</v>
      </c>
    </row>
    <row r="155" spans="1:17" x14ac:dyDescent="0.2">
      <c r="A155" t="s">
        <v>80</v>
      </c>
      <c r="B155" t="s">
        <v>79</v>
      </c>
      <c r="C155" t="s">
        <v>8</v>
      </c>
      <c r="D155" t="s">
        <v>57</v>
      </c>
      <c r="E155" s="2"/>
      <c r="F155">
        <f t="shared" si="5"/>
        <v>1</v>
      </c>
      <c r="H155">
        <v>4</v>
      </c>
      <c r="J155" s="6">
        <f>SUM(Table3[[#This Row],[courseraMOOCS]]+Table3[[#This Row],[edXMOOCS]])</f>
        <v>4</v>
      </c>
      <c r="K155" s="7">
        <f>SUM(Table3[[#This Row],[courseraMOOCS]:[edXMOOCS]])/EXP(Table3[[#This Row],[universitySizeValue]])</f>
        <v>1.4715177646857693</v>
      </c>
      <c r="L155" s="5">
        <v>6</v>
      </c>
      <c r="M155" s="7">
        <f>EXP(-Table3[[#This Row],[M2]])</f>
        <v>0.22957677710029925</v>
      </c>
      <c r="N155" s="5">
        <v>6</v>
      </c>
      <c r="O155" s="7">
        <f>SUM(Table3[[#This Row],[courseraMOOCS]:[edXMOOCS]])/EXP(-Table3[[#This Row],[shangaiRanking]]/500)</f>
        <v>4</v>
      </c>
      <c r="P155" s="20">
        <v>25</v>
      </c>
      <c r="Q155">
        <v>2017</v>
      </c>
    </row>
    <row r="156" spans="1:17" x14ac:dyDescent="0.2">
      <c r="A156" t="s">
        <v>7</v>
      </c>
      <c r="B156" t="s">
        <v>79</v>
      </c>
      <c r="C156" t="s">
        <v>8</v>
      </c>
      <c r="D156" t="s">
        <v>57</v>
      </c>
      <c r="E156" s="2">
        <v>1394</v>
      </c>
      <c r="F156">
        <f t="shared" si="5"/>
        <v>1</v>
      </c>
      <c r="G156">
        <v>501</v>
      </c>
      <c r="H156">
        <v>3</v>
      </c>
      <c r="J156" s="6">
        <f>SUM(Table3[[#This Row],[courseraMOOCS]]+Table3[[#This Row],[edXMOOCS]])</f>
        <v>3</v>
      </c>
      <c r="K156" s="7">
        <f>SUM(Table3[[#This Row],[courseraMOOCS]:[edXMOOCS]])/EXP(Table3[[#This Row],[universitySizeValue]])</f>
        <v>1.103638323514327</v>
      </c>
      <c r="L156" s="5">
        <v>7</v>
      </c>
      <c r="M156" s="7">
        <f>EXP(-Table3[[#This Row],[M2]])</f>
        <v>0.33166219151100518</v>
      </c>
      <c r="N156" s="5">
        <v>7</v>
      </c>
      <c r="O156" s="7">
        <f>SUM(Table3[[#This Row],[courseraMOOCS]:[edXMOOCS]])/EXP(-Table3[[#This Row],[shangaiRanking]]/500)</f>
        <v>8.1711714969174256</v>
      </c>
      <c r="P156" s="20">
        <v>18</v>
      </c>
      <c r="Q156">
        <v>2017</v>
      </c>
    </row>
    <row r="157" spans="1:17" x14ac:dyDescent="0.2">
      <c r="A157" t="s">
        <v>9</v>
      </c>
      <c r="B157" t="s">
        <v>203</v>
      </c>
      <c r="C157" t="s">
        <v>10</v>
      </c>
      <c r="D157" t="s">
        <v>57</v>
      </c>
      <c r="E157" s="2">
        <v>11000</v>
      </c>
      <c r="F157">
        <f t="shared" si="5"/>
        <v>2</v>
      </c>
      <c r="G157">
        <v>201</v>
      </c>
      <c r="I157">
        <v>8</v>
      </c>
      <c r="J157" s="6">
        <f>SUM(Table3[[#This Row],[courseraMOOCS]]+Table3[[#This Row],[edXMOOCS]])</f>
        <v>8</v>
      </c>
      <c r="K157" s="7">
        <f>SUM(Table3[[#This Row],[courseraMOOCS]:[edXMOOCS]])/EXP(Table3[[#This Row],[universitySizeValue]])</f>
        <v>1.0826822658929016</v>
      </c>
      <c r="L157" s="5">
        <v>8</v>
      </c>
      <c r="M157" s="7">
        <f>EXP(-Table3[[#This Row],[M2]])</f>
        <v>0.33868586067616541</v>
      </c>
      <c r="N157" s="5">
        <v>8</v>
      </c>
      <c r="O157" s="7">
        <f>SUM(Table3[[#This Row],[courseraMOOCS]:[edXMOOCS]])/EXP(-Table3[[#This Row],[shangaiRanking]]/500)</f>
        <v>11.958490661408343</v>
      </c>
      <c r="P157" s="20">
        <v>11</v>
      </c>
      <c r="Q157">
        <v>2017</v>
      </c>
    </row>
    <row r="158" spans="1:17" x14ac:dyDescent="0.2">
      <c r="A158" t="s">
        <v>11</v>
      </c>
      <c r="B158" t="s">
        <v>184</v>
      </c>
      <c r="C158" t="s">
        <v>4</v>
      </c>
      <c r="D158" t="s">
        <v>57</v>
      </c>
      <c r="E158" s="2">
        <v>10851</v>
      </c>
      <c r="F158">
        <f t="shared" si="5"/>
        <v>2</v>
      </c>
      <c r="G158">
        <v>19</v>
      </c>
      <c r="I158">
        <v>8</v>
      </c>
      <c r="J158" s="6">
        <f>SUM(Table3[[#This Row],[courseraMOOCS]]+Table3[[#This Row],[edXMOOCS]])</f>
        <v>8</v>
      </c>
      <c r="K158" s="7">
        <f>SUM(Table3[[#This Row],[courseraMOOCS]:[edXMOOCS]])/EXP(Table3[[#This Row],[universitySizeValue]])</f>
        <v>1.0826822658929016</v>
      </c>
      <c r="L158" s="5">
        <v>9</v>
      </c>
      <c r="M158" s="7">
        <f>EXP(-Table3[[#This Row],[M2]])</f>
        <v>0.33868586067616541</v>
      </c>
      <c r="N158" s="5">
        <v>9</v>
      </c>
      <c r="O158" s="7">
        <f>SUM(Table3[[#This Row],[courseraMOOCS]:[edXMOOCS]])/EXP(-Table3[[#This Row],[shangaiRanking]]/500)</f>
        <v>8.3098498630279813</v>
      </c>
      <c r="P158" s="20">
        <v>16</v>
      </c>
      <c r="Q158">
        <v>2017</v>
      </c>
    </row>
    <row r="159" spans="1:17" x14ac:dyDescent="0.2">
      <c r="A159" t="s">
        <v>12</v>
      </c>
      <c r="B159" t="s">
        <v>170</v>
      </c>
      <c r="C159" t="s">
        <v>13</v>
      </c>
      <c r="D159" t="s">
        <v>57</v>
      </c>
      <c r="E159" s="2">
        <v>18676</v>
      </c>
      <c r="F159">
        <f t="shared" si="5"/>
        <v>3</v>
      </c>
      <c r="G159">
        <v>501</v>
      </c>
      <c r="I159">
        <v>17</v>
      </c>
      <c r="J159" s="6">
        <f>SUM(Table3[[#This Row],[courseraMOOCS]]+Table3[[#This Row],[edXMOOCS]])</f>
        <v>17</v>
      </c>
      <c r="K159" s="7">
        <f>SUM(Table3[[#This Row],[courseraMOOCS]:[edXMOOCS]])/EXP(Table3[[#This Row],[universitySizeValue]])</f>
        <v>0.84638016225368706</v>
      </c>
      <c r="L159" s="5">
        <v>10</v>
      </c>
      <c r="M159" s="7">
        <f>EXP(-Table3[[#This Row],[M2]])</f>
        <v>0.42896490829169481</v>
      </c>
      <c r="N159" s="5">
        <v>10</v>
      </c>
      <c r="O159" s="7">
        <f>SUM(Table3[[#This Row],[courseraMOOCS]:[edXMOOCS]])/EXP(-Table3[[#This Row],[shangaiRanking]]/500)</f>
        <v>46.303305149198749</v>
      </c>
      <c r="P159" s="20">
        <v>2</v>
      </c>
      <c r="Q159">
        <v>2017</v>
      </c>
    </row>
    <row r="160" spans="1:17" x14ac:dyDescent="0.2">
      <c r="A160" t="s">
        <v>14</v>
      </c>
      <c r="B160" t="s">
        <v>79</v>
      </c>
      <c r="C160" t="s">
        <v>8</v>
      </c>
      <c r="D160" t="s">
        <v>57</v>
      </c>
      <c r="E160" s="2">
        <v>12179</v>
      </c>
      <c r="F160">
        <f t="shared" si="5"/>
        <v>2</v>
      </c>
      <c r="G160">
        <v>501</v>
      </c>
      <c r="I160">
        <v>6</v>
      </c>
      <c r="J160" s="6">
        <f>SUM(Table3[[#This Row],[courseraMOOCS]]+Table3[[#This Row],[edXMOOCS]])</f>
        <v>6</v>
      </c>
      <c r="K160" s="7">
        <f>SUM(Table3[[#This Row],[courseraMOOCS]:[edXMOOCS]])/EXP(Table3[[#This Row],[universitySizeValue]])</f>
        <v>0.8120116994196761</v>
      </c>
      <c r="L160" s="5">
        <v>11</v>
      </c>
      <c r="M160" s="7">
        <f>EXP(-Table3[[#This Row],[M2]])</f>
        <v>0.44396404506171155</v>
      </c>
      <c r="N160" s="5">
        <v>11</v>
      </c>
      <c r="O160" s="7">
        <f>SUM(Table3[[#This Row],[courseraMOOCS]:[edXMOOCS]])/EXP(-Table3[[#This Row],[shangaiRanking]]/500)</f>
        <v>16.342342993834851</v>
      </c>
      <c r="P160" s="20">
        <v>8</v>
      </c>
      <c r="Q160">
        <v>2017</v>
      </c>
    </row>
    <row r="161" spans="1:17" x14ac:dyDescent="0.2">
      <c r="A161" t="s">
        <v>15</v>
      </c>
      <c r="B161" t="s">
        <v>203</v>
      </c>
      <c r="C161" t="s">
        <v>10</v>
      </c>
      <c r="D161" t="s">
        <v>57</v>
      </c>
      <c r="E161" s="2">
        <v>5978</v>
      </c>
      <c r="F161">
        <f t="shared" si="5"/>
        <v>2</v>
      </c>
      <c r="G161">
        <v>44</v>
      </c>
      <c r="I161">
        <v>6</v>
      </c>
      <c r="J161" s="6">
        <f>SUM(Table3[[#This Row],[courseraMOOCS]]+Table3[[#This Row],[edXMOOCS]])</f>
        <v>6</v>
      </c>
      <c r="K161" s="7">
        <f>SUM(Table3[[#This Row],[courseraMOOCS]:[edXMOOCS]])/EXP(Table3[[#This Row],[universitySizeValue]])</f>
        <v>0.8120116994196761</v>
      </c>
      <c r="L161" s="5">
        <v>12</v>
      </c>
      <c r="M161" s="7">
        <f>EXP(-Table3[[#This Row],[M2]])</f>
        <v>0.44396404506171155</v>
      </c>
      <c r="N161" s="5">
        <v>12</v>
      </c>
      <c r="O161" s="7">
        <f>SUM(Table3[[#This Row],[courseraMOOCS]:[edXMOOCS]])/EXP(-Table3[[#This Row],[shangaiRanking]]/500)</f>
        <v>6.551928732169185</v>
      </c>
      <c r="P161" s="20">
        <v>20</v>
      </c>
      <c r="Q161">
        <v>2017</v>
      </c>
    </row>
    <row r="162" spans="1:17" x14ac:dyDescent="0.2">
      <c r="A162" t="s">
        <v>18</v>
      </c>
      <c r="B162" t="s">
        <v>225</v>
      </c>
      <c r="C162" t="s">
        <v>19</v>
      </c>
      <c r="D162" t="s">
        <v>57</v>
      </c>
      <c r="E162" s="2">
        <v>29711</v>
      </c>
      <c r="F162">
        <f t="shared" si="5"/>
        <v>4</v>
      </c>
      <c r="G162">
        <v>151</v>
      </c>
      <c r="I162">
        <v>24</v>
      </c>
      <c r="J162" s="6">
        <f>SUM(Table3[[#This Row],[courseraMOOCS]]+Table3[[#This Row],[edXMOOCS]])</f>
        <v>24</v>
      </c>
      <c r="K162" s="7">
        <f>SUM(Table3[[#This Row],[courseraMOOCS]:[edXMOOCS]])/EXP(Table3[[#This Row],[universitySizeValue]])</f>
        <v>0.43957533332962034</v>
      </c>
      <c r="L162" s="5">
        <v>13</v>
      </c>
      <c r="M162" s="7">
        <f>EXP(-Table3[[#This Row],[M2]])</f>
        <v>0.64430997996724504</v>
      </c>
      <c r="N162" s="5">
        <v>13</v>
      </c>
      <c r="O162" s="7">
        <f>SUM(Table3[[#This Row],[courseraMOOCS]:[edXMOOCS]])/EXP(-Table3[[#This Row],[shangaiRanking]]/500)</f>
        <v>32.461469441027575</v>
      </c>
      <c r="P162" s="20">
        <v>6</v>
      </c>
      <c r="Q162">
        <v>2017</v>
      </c>
    </row>
    <row r="163" spans="1:17" x14ac:dyDescent="0.2">
      <c r="A163" t="s">
        <v>30</v>
      </c>
      <c r="B163" t="s">
        <v>189</v>
      </c>
      <c r="C163" t="s">
        <v>6</v>
      </c>
      <c r="D163" t="s">
        <v>57</v>
      </c>
      <c r="E163" s="2">
        <v>9711</v>
      </c>
      <c r="F163">
        <f t="shared" si="5"/>
        <v>2</v>
      </c>
      <c r="G163">
        <v>201</v>
      </c>
      <c r="H163">
        <v>3</v>
      </c>
      <c r="J163" s="6">
        <f>SUM(Table3[[#This Row],[courseraMOOCS]]+Table3[[#This Row],[edXMOOCS]])</f>
        <v>3</v>
      </c>
      <c r="K163" s="7">
        <f>SUM(Table3[[#This Row],[courseraMOOCS]:[edXMOOCS]])/EXP(Table3[[#This Row],[universitySizeValue]])</f>
        <v>0.40600584970983805</v>
      </c>
      <c r="L163" s="5">
        <v>14</v>
      </c>
      <c r="M163" s="7">
        <f>EXP(-Table3[[#This Row],[M2]])</f>
        <v>0.66630626971514506</v>
      </c>
      <c r="N163" s="5">
        <v>14</v>
      </c>
      <c r="O163" s="7">
        <f>SUM(Table3[[#This Row],[courseraMOOCS]:[edXMOOCS]])/EXP(-Table3[[#This Row],[shangaiRanking]]/500)</f>
        <v>4.4844339980281278</v>
      </c>
      <c r="P163" s="20">
        <v>24</v>
      </c>
      <c r="Q163">
        <v>2017</v>
      </c>
    </row>
    <row r="164" spans="1:17" x14ac:dyDescent="0.2">
      <c r="A164" t="s">
        <v>20</v>
      </c>
      <c r="B164" t="s">
        <v>184</v>
      </c>
      <c r="C164" t="s">
        <v>4</v>
      </c>
      <c r="D164" t="s">
        <v>57</v>
      </c>
      <c r="E164" s="2">
        <v>14489</v>
      </c>
      <c r="F164">
        <f t="shared" si="5"/>
        <v>2</v>
      </c>
      <c r="G164">
        <v>53</v>
      </c>
      <c r="H164">
        <v>3</v>
      </c>
      <c r="J164" s="6">
        <f>SUM(Table3[[#This Row],[courseraMOOCS]]+Table3[[#This Row],[edXMOOCS]])</f>
        <v>3</v>
      </c>
      <c r="K164" s="7">
        <f>SUM(Table3[[#This Row],[courseraMOOCS]:[edXMOOCS]])/EXP(Table3[[#This Row],[universitySizeValue]])</f>
        <v>0.40600584970983805</v>
      </c>
      <c r="L164" s="5">
        <v>15</v>
      </c>
      <c r="M164" s="7">
        <f>EXP(-Table3[[#This Row],[M2]])</f>
        <v>0.66630626971514506</v>
      </c>
      <c r="N164" s="5">
        <v>15</v>
      </c>
      <c r="O164" s="7">
        <f>SUM(Table3[[#This Row],[courseraMOOCS]:[edXMOOCS]])/EXP(-Table3[[#This Row],[shangaiRanking]]/500)</f>
        <v>3.3354656295195926</v>
      </c>
      <c r="P164" s="20">
        <v>26</v>
      </c>
      <c r="Q164">
        <v>2017</v>
      </c>
    </row>
    <row r="165" spans="1:17" x14ac:dyDescent="0.2">
      <c r="A165" t="s">
        <v>22</v>
      </c>
      <c r="B165" t="s">
        <v>79</v>
      </c>
      <c r="C165" t="s">
        <v>8</v>
      </c>
      <c r="D165" t="s">
        <v>57</v>
      </c>
      <c r="E165" s="2">
        <v>4000</v>
      </c>
      <c r="F165">
        <f t="shared" si="5"/>
        <v>1</v>
      </c>
      <c r="G165">
        <v>501</v>
      </c>
      <c r="H165">
        <v>1</v>
      </c>
      <c r="J165" s="6">
        <f>SUM(Table3[[#This Row],[courseraMOOCS]]+Table3[[#This Row],[edXMOOCS]])</f>
        <v>1</v>
      </c>
      <c r="K165" s="7">
        <f>SUM(Table3[[#This Row],[courseraMOOCS]:[edXMOOCS]])/EXP(Table3[[#This Row],[universitySizeValue]])</f>
        <v>0.36787944117144233</v>
      </c>
      <c r="L165" s="5">
        <v>16</v>
      </c>
      <c r="M165" s="7">
        <f>EXP(-Table3[[#This Row],[M2]])</f>
        <v>0.69220062755534639</v>
      </c>
      <c r="N165" s="5">
        <v>16</v>
      </c>
      <c r="O165" s="7">
        <f>SUM(Table3[[#This Row],[courseraMOOCS]:[edXMOOCS]])/EXP(-Table3[[#This Row],[shangaiRanking]]/500)</f>
        <v>2.7237238323058088</v>
      </c>
      <c r="P165" s="20">
        <v>27</v>
      </c>
      <c r="Q165">
        <v>2017</v>
      </c>
    </row>
    <row r="166" spans="1:17" x14ac:dyDescent="0.2">
      <c r="A166" t="s">
        <v>21</v>
      </c>
      <c r="B166" t="s">
        <v>170</v>
      </c>
      <c r="C166" t="s">
        <v>13</v>
      </c>
      <c r="D166" t="s">
        <v>57</v>
      </c>
      <c r="E166" s="2">
        <f>560+520+60+41+900</f>
        <v>2081</v>
      </c>
      <c r="F166">
        <f t="shared" si="5"/>
        <v>1</v>
      </c>
      <c r="G166">
        <v>501</v>
      </c>
      <c r="H166">
        <v>1</v>
      </c>
      <c r="J166" s="6">
        <f>SUM(Table3[[#This Row],[courseraMOOCS]]+Table3[[#This Row],[edXMOOCS]])</f>
        <v>1</v>
      </c>
      <c r="K166" s="7">
        <f>SUM(Table3[[#This Row],[courseraMOOCS]:[edXMOOCS]])/EXP(Table3[[#This Row],[universitySizeValue]])</f>
        <v>0.36787944117144233</v>
      </c>
      <c r="L166" s="5">
        <v>17</v>
      </c>
      <c r="M166" s="7">
        <f>EXP(-Table3[[#This Row],[M2]])</f>
        <v>0.69220062755534639</v>
      </c>
      <c r="N166" s="5">
        <v>17</v>
      </c>
      <c r="O166" s="7">
        <f>SUM(Table3[[#This Row],[courseraMOOCS]:[edXMOOCS]])/EXP(-Table3[[#This Row],[shangaiRanking]]/500)</f>
        <v>2.7237238323058088</v>
      </c>
      <c r="P166" s="19">
        <v>28</v>
      </c>
      <c r="Q166">
        <v>2017</v>
      </c>
    </row>
    <row r="167" spans="1:17" x14ac:dyDescent="0.2">
      <c r="A167" t="s">
        <v>24</v>
      </c>
      <c r="B167" t="s">
        <v>79</v>
      </c>
      <c r="C167" t="s">
        <v>8</v>
      </c>
      <c r="D167" t="s">
        <v>57</v>
      </c>
      <c r="E167" s="2">
        <v>0</v>
      </c>
      <c r="F167">
        <f t="shared" si="5"/>
        <v>1</v>
      </c>
      <c r="G167">
        <v>501</v>
      </c>
      <c r="I167">
        <v>1</v>
      </c>
      <c r="J167" s="6">
        <f>SUM(Table3[[#This Row],[courseraMOOCS]]+Table3[[#This Row],[edXMOOCS]])</f>
        <v>1</v>
      </c>
      <c r="K167" s="7">
        <f>SUM(Table3[[#This Row],[courseraMOOCS]:[edXMOOCS]])/EXP(Table3[[#This Row],[universitySizeValue]])</f>
        <v>0.36787944117144233</v>
      </c>
      <c r="L167" s="5">
        <v>18</v>
      </c>
      <c r="M167" s="7">
        <f>EXP(-Table3[[#This Row],[M2]])</f>
        <v>0.69220062755534639</v>
      </c>
      <c r="N167" s="5">
        <v>18</v>
      </c>
      <c r="O167" s="7">
        <f>SUM(Table3[[#This Row],[courseraMOOCS]:[edXMOOCS]])/EXP(-Table3[[#This Row],[shangaiRanking]]/500)</f>
        <v>2.7237238323058088</v>
      </c>
      <c r="P167" s="19">
        <v>29</v>
      </c>
      <c r="Q167">
        <v>2017</v>
      </c>
    </row>
    <row r="168" spans="1:17" x14ac:dyDescent="0.2">
      <c r="A168" t="s">
        <v>223</v>
      </c>
      <c r="B168" t="s">
        <v>199</v>
      </c>
      <c r="C168" t="s">
        <v>23</v>
      </c>
      <c r="D168" t="s">
        <v>57</v>
      </c>
      <c r="E168" s="2">
        <v>0</v>
      </c>
      <c r="F168">
        <f t="shared" si="5"/>
        <v>1</v>
      </c>
      <c r="G168">
        <v>501</v>
      </c>
      <c r="I168">
        <v>1</v>
      </c>
      <c r="J168" s="6">
        <f>SUM(Table3[[#This Row],[courseraMOOCS]]+Table3[[#This Row],[edXMOOCS]])</f>
        <v>1</v>
      </c>
      <c r="K168" s="7">
        <f>SUM(Table3[[#This Row],[courseraMOOCS]:[edXMOOCS]])/EXP(Table3[[#This Row],[universitySizeValue]])</f>
        <v>0.36787944117144233</v>
      </c>
      <c r="L168" s="5">
        <v>19</v>
      </c>
      <c r="M168" s="7">
        <f>EXP(-Table3[[#This Row],[M2]])</f>
        <v>0.69220062755534639</v>
      </c>
      <c r="N168" s="5">
        <v>19</v>
      </c>
      <c r="O168" s="7">
        <f>SUM(Table3[[#This Row],[courseraMOOCS]:[edXMOOCS]])/EXP(-Table3[[#This Row],[shangaiRanking]]/500)</f>
        <v>2.7237238323058088</v>
      </c>
      <c r="P168" s="19">
        <v>30</v>
      </c>
      <c r="Q168">
        <v>2017</v>
      </c>
    </row>
    <row r="169" spans="1:17" x14ac:dyDescent="0.2">
      <c r="A169" t="s">
        <v>25</v>
      </c>
      <c r="B169" t="s">
        <v>192</v>
      </c>
      <c r="C169" t="s">
        <v>26</v>
      </c>
      <c r="D169" t="s">
        <v>57</v>
      </c>
      <c r="E169" s="2">
        <v>11190</v>
      </c>
      <c r="F169">
        <f t="shared" si="5"/>
        <v>2</v>
      </c>
      <c r="G169">
        <v>151</v>
      </c>
      <c r="H169">
        <v>2</v>
      </c>
      <c r="J169" s="6">
        <f>SUM(Table3[[#This Row],[courseraMOOCS]]+Table3[[#This Row],[edXMOOCS]])</f>
        <v>2</v>
      </c>
      <c r="K169" s="7">
        <f>SUM(Table3[[#This Row],[courseraMOOCS]:[edXMOOCS]])/EXP(Table3[[#This Row],[universitySizeValue]])</f>
        <v>0.2706705664732254</v>
      </c>
      <c r="L169" s="5">
        <v>20</v>
      </c>
      <c r="M169" s="7">
        <f>EXP(-Table3[[#This Row],[M2]])</f>
        <v>0.7628677692336272</v>
      </c>
      <c r="N169" s="5">
        <v>20</v>
      </c>
      <c r="O169" s="7">
        <f>SUM(Table3[[#This Row],[courseraMOOCS]:[edXMOOCS]])/EXP(-Table3[[#This Row],[shangaiRanking]]/500)</f>
        <v>2.7051224534189644</v>
      </c>
      <c r="P169" s="19">
        <v>33</v>
      </c>
      <c r="Q169">
        <v>2017</v>
      </c>
    </row>
    <row r="170" spans="1:17" x14ac:dyDescent="0.2">
      <c r="A170" t="s">
        <v>27</v>
      </c>
      <c r="B170" t="s">
        <v>189</v>
      </c>
      <c r="C170" t="s">
        <v>6</v>
      </c>
      <c r="D170" t="s">
        <v>57</v>
      </c>
      <c r="E170" s="2">
        <v>24270</v>
      </c>
      <c r="F170">
        <f t="shared" si="5"/>
        <v>3</v>
      </c>
      <c r="G170">
        <v>93</v>
      </c>
      <c r="H170">
        <v>5</v>
      </c>
      <c r="J170" s="6">
        <f>SUM(Table3[[#This Row],[courseraMOOCS]]+Table3[[#This Row],[edXMOOCS]])</f>
        <v>5</v>
      </c>
      <c r="K170" s="7">
        <f>SUM(Table3[[#This Row],[courseraMOOCS]:[edXMOOCS]])/EXP(Table3[[#This Row],[universitySizeValue]])</f>
        <v>0.2489353418393197</v>
      </c>
      <c r="L170" s="5">
        <v>21</v>
      </c>
      <c r="M170" s="7">
        <f>EXP(-Table3[[#This Row],[M2]])</f>
        <v>0.77963038122150408</v>
      </c>
      <c r="N170" s="5">
        <v>21</v>
      </c>
      <c r="O170" s="7">
        <f>SUM(Table3[[#This Row],[courseraMOOCS]:[edXMOOCS]])/EXP(-Table3[[#This Row],[shangaiRanking]]/500)</f>
        <v>6.0221113018881489</v>
      </c>
      <c r="P170" s="19">
        <v>21</v>
      </c>
      <c r="Q170">
        <v>2017</v>
      </c>
    </row>
    <row r="171" spans="1:17" x14ac:dyDescent="0.2">
      <c r="A171" t="s">
        <v>28</v>
      </c>
      <c r="B171" t="s">
        <v>202</v>
      </c>
      <c r="C171" t="s">
        <v>29</v>
      </c>
      <c r="D171" t="s">
        <v>57</v>
      </c>
      <c r="E171" s="2">
        <v>12000</v>
      </c>
      <c r="F171">
        <f t="shared" si="5"/>
        <v>2</v>
      </c>
      <c r="G171">
        <v>501</v>
      </c>
      <c r="I171">
        <v>1</v>
      </c>
      <c r="J171" s="6">
        <f>SUM(Table3[[#This Row],[courseraMOOCS]]+Table3[[#This Row],[edXMOOCS]])</f>
        <v>1</v>
      </c>
      <c r="K171" s="7">
        <f>SUM(Table3[[#This Row],[courseraMOOCS]:[edXMOOCS]])/EXP(Table3[[#This Row],[universitySizeValue]])</f>
        <v>0.1353352832366127</v>
      </c>
      <c r="L171" s="5">
        <v>22</v>
      </c>
      <c r="M171" s="7">
        <f>EXP(-Table3[[#This Row],[M2]])</f>
        <v>0.87342301849311665</v>
      </c>
      <c r="N171" s="5">
        <v>22</v>
      </c>
      <c r="O171" s="7">
        <f>SUM(Table3[[#This Row],[courseraMOOCS]:[edXMOOCS]])/EXP(-Table3[[#This Row],[shangaiRanking]]/500)</f>
        <v>2.7237238323058088</v>
      </c>
      <c r="P171" s="19">
        <v>31</v>
      </c>
      <c r="Q171">
        <v>2017</v>
      </c>
    </row>
    <row r="172" spans="1:17" x14ac:dyDescent="0.2">
      <c r="A172" t="s">
        <v>31</v>
      </c>
      <c r="B172" t="s">
        <v>184</v>
      </c>
      <c r="C172" t="s">
        <v>4</v>
      </c>
      <c r="D172" t="s">
        <v>57</v>
      </c>
      <c r="E172" s="2">
        <v>13500</v>
      </c>
      <c r="F172">
        <f t="shared" si="5"/>
        <v>2</v>
      </c>
      <c r="G172">
        <v>201</v>
      </c>
      <c r="H172">
        <v>1</v>
      </c>
      <c r="J172" s="6">
        <f>SUM(Table3[[#This Row],[courseraMOOCS]]+Table3[[#This Row],[edXMOOCS]])</f>
        <v>1</v>
      </c>
      <c r="K172" s="7">
        <f>SUM(Table3[[#This Row],[courseraMOOCS]:[edXMOOCS]])/EXP(Table3[[#This Row],[universitySizeValue]])</f>
        <v>0.1353352832366127</v>
      </c>
      <c r="L172" s="5">
        <v>23</v>
      </c>
      <c r="M172" s="7">
        <f>EXP(-Table3[[#This Row],[M2]])</f>
        <v>0.87342301849311665</v>
      </c>
      <c r="N172" s="5">
        <v>23</v>
      </c>
      <c r="O172" s="7">
        <f>SUM(Table3[[#This Row],[courseraMOOCS]:[edXMOOCS]])/EXP(-Table3[[#This Row],[shangaiRanking]]/500)</f>
        <v>1.4948113326760428</v>
      </c>
      <c r="P172" s="19">
        <v>35</v>
      </c>
      <c r="Q172">
        <v>2017</v>
      </c>
    </row>
    <row r="173" spans="1:17" x14ac:dyDescent="0.2">
      <c r="A173" t="s">
        <v>32</v>
      </c>
      <c r="B173" t="s">
        <v>33</v>
      </c>
      <c r="C173" t="s">
        <v>33</v>
      </c>
      <c r="D173" t="s">
        <v>57</v>
      </c>
      <c r="E173" s="3">
        <v>35582</v>
      </c>
      <c r="F173">
        <f t="shared" si="5"/>
        <v>5</v>
      </c>
      <c r="G173">
        <v>41</v>
      </c>
      <c r="H173">
        <v>14</v>
      </c>
      <c r="I173">
        <v>3</v>
      </c>
      <c r="J173" s="6">
        <f>SUM(Table3[[#This Row],[courseraMOOCS]]+Table3[[#This Row],[edXMOOCS]])</f>
        <v>17</v>
      </c>
      <c r="K173" s="7">
        <f>SUM(Table3[[#This Row],[courseraMOOCS]:[edXMOOCS]])/EXP(Table3[[#This Row],[universitySizeValue]])</f>
        <v>0.11454509898445295</v>
      </c>
      <c r="L173" s="5">
        <v>24</v>
      </c>
      <c r="M173" s="7">
        <f>EXP(-Table3[[#This Row],[M2]])</f>
        <v>0.89177171951230227</v>
      </c>
      <c r="N173" s="5">
        <v>24</v>
      </c>
      <c r="O173" s="7">
        <f>SUM(Table3[[#This Row],[courseraMOOCS]:[edXMOOCS]])/EXP(-Table3[[#This Row],[shangaiRanking]]/500)</f>
        <v>18.452748767102332</v>
      </c>
      <c r="P173" s="20">
        <v>7</v>
      </c>
      <c r="Q173">
        <v>2017</v>
      </c>
    </row>
    <row r="174" spans="1:17" x14ac:dyDescent="0.2">
      <c r="A174" s="13" t="s">
        <v>34</v>
      </c>
      <c r="B174" s="13" t="s">
        <v>184</v>
      </c>
      <c r="C174" s="13" t="s">
        <v>4</v>
      </c>
      <c r="D174" s="13" t="s">
        <v>57</v>
      </c>
      <c r="E174" s="16">
        <v>25732</v>
      </c>
      <c r="F174" s="13">
        <f t="shared" si="5"/>
        <v>4</v>
      </c>
      <c r="G174" s="13">
        <v>54</v>
      </c>
      <c r="H174" s="13">
        <v>6</v>
      </c>
      <c r="I174" s="13"/>
      <c r="J174" s="17">
        <f>SUM(Table3[[#This Row],[courseraMOOCS]]+Table3[[#This Row],[edXMOOCS]])</f>
        <v>6</v>
      </c>
      <c r="K174" s="18">
        <f>SUM(Table3[[#This Row],[courseraMOOCS]:[edXMOOCS]])/EXP(Table3[[#This Row],[universitySizeValue]])</f>
        <v>0.10989383333240509</v>
      </c>
      <c r="L174" s="5">
        <v>25</v>
      </c>
      <c r="M174" s="18">
        <f>EXP(-Table3[[#This Row],[M2]])</f>
        <v>0.89592924807020424</v>
      </c>
      <c r="N174" s="5">
        <v>25</v>
      </c>
      <c r="O174" s="18">
        <f>SUM(Table3[[#This Row],[courseraMOOCS]:[edXMOOCS]])/EXP(-Table3[[#This Row],[shangaiRanking]]/500)</f>
        <v>6.6842864723188056</v>
      </c>
      <c r="P174" s="19">
        <v>19</v>
      </c>
      <c r="Q174">
        <v>2017</v>
      </c>
    </row>
    <row r="175" spans="1:17" x14ac:dyDescent="0.2">
      <c r="A175" t="s">
        <v>35</v>
      </c>
      <c r="B175" t="s">
        <v>199</v>
      </c>
      <c r="C175" t="s">
        <v>23</v>
      </c>
      <c r="D175" t="s">
        <v>57</v>
      </c>
      <c r="E175" s="2">
        <v>23000</v>
      </c>
      <c r="F175">
        <f t="shared" si="5"/>
        <v>3</v>
      </c>
      <c r="G175">
        <v>87</v>
      </c>
      <c r="H175">
        <v>2</v>
      </c>
      <c r="J175" s="6">
        <f>SUM(Table3[[#This Row],[courseraMOOCS]]+Table3[[#This Row],[edXMOOCS]])</f>
        <v>2</v>
      </c>
      <c r="K175" s="7">
        <f>SUM(Table3[[#This Row],[courseraMOOCS]:[edXMOOCS]])/EXP(Table3[[#This Row],[universitySizeValue]])</f>
        <v>9.9574136735727889E-2</v>
      </c>
      <c r="L175" s="5">
        <v>26</v>
      </c>
      <c r="M175" s="7">
        <f>EXP(-Table3[[#This Row],[M2]])</f>
        <v>0.90522283711452844</v>
      </c>
      <c r="N175" s="5">
        <v>26</v>
      </c>
      <c r="O175" s="7">
        <f>SUM(Table3[[#This Row],[courseraMOOCS]:[edXMOOCS]])/EXP(-Table3[[#This Row],[shangaiRanking]]/500)</f>
        <v>2.3801111316407253</v>
      </c>
      <c r="P175" s="19">
        <v>34</v>
      </c>
      <c r="Q175">
        <v>2017</v>
      </c>
    </row>
    <row r="176" spans="1:17" x14ac:dyDescent="0.2">
      <c r="A176" t="s">
        <v>36</v>
      </c>
      <c r="B176" t="s">
        <v>170</v>
      </c>
      <c r="C176" t="s">
        <v>13</v>
      </c>
      <c r="D176" t="s">
        <v>57</v>
      </c>
      <c r="E176" s="2">
        <f>32206+3912</f>
        <v>36118</v>
      </c>
      <c r="F176">
        <f t="shared" si="5"/>
        <v>5</v>
      </c>
      <c r="G176">
        <v>201</v>
      </c>
      <c r="I176">
        <v>8</v>
      </c>
      <c r="J176" s="6">
        <f>SUM(Table3[[#This Row],[courseraMOOCS]]+Table3[[#This Row],[edXMOOCS]])</f>
        <v>8</v>
      </c>
      <c r="K176" s="7">
        <f>SUM(Table3[[#This Row],[courseraMOOCS]:[edXMOOCS]])/EXP(Table3[[#This Row],[universitySizeValue]])</f>
        <v>5.3903575992683736E-2</v>
      </c>
      <c r="L176" s="5">
        <v>27</v>
      </c>
      <c r="M176" s="7">
        <f>EXP(-Table3[[#This Row],[M2]])</f>
        <v>0.94752346610672611</v>
      </c>
      <c r="N176" s="5">
        <v>27</v>
      </c>
      <c r="O176" s="7">
        <f>SUM(Table3[[#This Row],[courseraMOOCS]:[edXMOOCS]])/EXP(-Table3[[#This Row],[shangaiRanking]]/500)</f>
        <v>11.958490661408343</v>
      </c>
      <c r="P176" s="19">
        <v>12</v>
      </c>
      <c r="Q176">
        <v>2017</v>
      </c>
    </row>
    <row r="177" spans="1:17" x14ac:dyDescent="0.2">
      <c r="A177" t="s">
        <v>37</v>
      </c>
      <c r="B177" t="s">
        <v>33</v>
      </c>
      <c r="C177" t="s">
        <v>33</v>
      </c>
      <c r="D177" t="s">
        <v>57</v>
      </c>
      <c r="E177" s="2">
        <v>38590</v>
      </c>
      <c r="F177">
        <f t="shared" si="5"/>
        <v>5</v>
      </c>
      <c r="G177">
        <v>35</v>
      </c>
      <c r="H177">
        <v>8</v>
      </c>
      <c r="J177" s="6">
        <f>SUM(Table3[[#This Row],[courseraMOOCS]]+Table3[[#This Row],[edXMOOCS]])</f>
        <v>8</v>
      </c>
      <c r="K177" s="7">
        <f>SUM(Table3[[#This Row],[courseraMOOCS]:[edXMOOCS]])/EXP(Table3[[#This Row],[universitySizeValue]])</f>
        <v>5.3903575992683736E-2</v>
      </c>
      <c r="L177" s="5">
        <v>28</v>
      </c>
      <c r="M177" s="7">
        <f>EXP(-Table3[[#This Row],[M2]])</f>
        <v>0.94752346610672611</v>
      </c>
      <c r="N177" s="5">
        <v>28</v>
      </c>
      <c r="O177" s="7">
        <f>SUM(Table3[[#This Row],[courseraMOOCS]:[edXMOOCS]])/EXP(-Table3[[#This Row],[shangaiRanking]]/500)</f>
        <v>8.5800654500337306</v>
      </c>
      <c r="P177" s="19">
        <v>14</v>
      </c>
      <c r="Q177">
        <v>2017</v>
      </c>
    </row>
    <row r="178" spans="1:17" x14ac:dyDescent="0.2">
      <c r="A178" t="s">
        <v>38</v>
      </c>
      <c r="B178" t="s">
        <v>33</v>
      </c>
      <c r="C178" t="s">
        <v>33</v>
      </c>
      <c r="D178" t="s">
        <v>57</v>
      </c>
      <c r="E178" s="3">
        <v>161270</v>
      </c>
      <c r="F178">
        <f t="shared" si="5"/>
        <v>5</v>
      </c>
      <c r="G178">
        <v>17</v>
      </c>
      <c r="H178">
        <v>8</v>
      </c>
      <c r="J178" s="6">
        <f>SUM(Table3[[#This Row],[courseraMOOCS]]+Table3[[#This Row],[edXMOOCS]])</f>
        <v>8</v>
      </c>
      <c r="K178" s="7">
        <f>SUM(Table3[[#This Row],[courseraMOOCS]:[edXMOOCS]])/EXP(Table3[[#This Row],[universitySizeValue]])</f>
        <v>5.3903575992683736E-2</v>
      </c>
      <c r="L178" s="5">
        <v>29</v>
      </c>
      <c r="M178" s="7">
        <f>EXP(-Table3[[#This Row],[M2]])</f>
        <v>0.94752346610672611</v>
      </c>
      <c r="N178" s="5">
        <v>29</v>
      </c>
      <c r="O178" s="7">
        <f>SUM(Table3[[#This Row],[courseraMOOCS]:[edXMOOCS]])/EXP(-Table3[[#This Row],[shangaiRanking]]/500)</f>
        <v>8.2766768538249433</v>
      </c>
      <c r="P178" s="19">
        <v>17</v>
      </c>
      <c r="Q178">
        <v>2017</v>
      </c>
    </row>
    <row r="179" spans="1:17" x14ac:dyDescent="0.2">
      <c r="A179" t="s">
        <v>39</v>
      </c>
      <c r="B179" t="s">
        <v>192</v>
      </c>
      <c r="C179" t="s">
        <v>26</v>
      </c>
      <c r="D179" t="s">
        <v>57</v>
      </c>
      <c r="E179" s="2">
        <v>22829</v>
      </c>
      <c r="F179">
        <f t="shared" si="5"/>
        <v>3</v>
      </c>
      <c r="G179">
        <v>501</v>
      </c>
      <c r="H179">
        <v>1</v>
      </c>
      <c r="J179" s="6">
        <f>SUM(Table3[[#This Row],[courseraMOOCS]]+Table3[[#This Row],[edXMOOCS]])</f>
        <v>1</v>
      </c>
      <c r="K179" s="7">
        <f>SUM(Table3[[#This Row],[courseraMOOCS]:[edXMOOCS]])/EXP(Table3[[#This Row],[universitySizeValue]])</f>
        <v>4.9787068367863944E-2</v>
      </c>
      <c r="L179" s="5">
        <v>30</v>
      </c>
      <c r="M179" s="7">
        <f>EXP(-Table3[[#This Row],[M2]])</f>
        <v>0.95143199290045344</v>
      </c>
      <c r="N179" s="5">
        <v>30</v>
      </c>
      <c r="O179" s="7">
        <f>SUM(Table3[[#This Row],[courseraMOOCS]:[edXMOOCS]])/EXP(-Table3[[#This Row],[shangaiRanking]]/500)</f>
        <v>2.7237238323058088</v>
      </c>
      <c r="P179" s="19">
        <v>32</v>
      </c>
      <c r="Q179">
        <v>2017</v>
      </c>
    </row>
    <row r="180" spans="1:17" x14ac:dyDescent="0.2">
      <c r="A180" t="s">
        <v>40</v>
      </c>
      <c r="B180" t="s">
        <v>33</v>
      </c>
      <c r="C180" t="s">
        <v>33</v>
      </c>
      <c r="D180" t="s">
        <v>57</v>
      </c>
      <c r="E180" s="2">
        <v>22602</v>
      </c>
      <c r="F180">
        <f t="shared" si="5"/>
        <v>3</v>
      </c>
      <c r="G180">
        <v>7</v>
      </c>
      <c r="I180">
        <v>1</v>
      </c>
      <c r="J180" s="6">
        <f>SUM(Table3[[#This Row],[courseraMOOCS]]+Table3[[#This Row],[edXMOOCS]])</f>
        <v>1</v>
      </c>
      <c r="K180" s="7">
        <f>SUM(Table3[[#This Row],[courseraMOOCS]:[edXMOOCS]])/EXP(Table3[[#This Row],[universitySizeValue]])</f>
        <v>4.9787068367863944E-2</v>
      </c>
      <c r="L180" s="5">
        <v>31</v>
      </c>
      <c r="M180" s="7">
        <f>EXP(-Table3[[#This Row],[M2]])</f>
        <v>0.95143199290045344</v>
      </c>
      <c r="N180" s="5">
        <v>31</v>
      </c>
      <c r="O180" s="7">
        <f>SUM(Table3[[#This Row],[courseraMOOCS]:[edXMOOCS]])/EXP(-Table3[[#This Row],[shangaiRanking]]/500)</f>
        <v>1.0140984589384923</v>
      </c>
      <c r="P180" s="19">
        <v>38</v>
      </c>
      <c r="Q180">
        <v>2017</v>
      </c>
    </row>
    <row r="181" spans="1:17" x14ac:dyDescent="0.2">
      <c r="A181" t="s">
        <v>41</v>
      </c>
      <c r="B181" t="s">
        <v>225</v>
      </c>
      <c r="C181" t="s">
        <v>19</v>
      </c>
      <c r="D181" t="s">
        <v>57</v>
      </c>
      <c r="E181" s="2">
        <v>55484</v>
      </c>
      <c r="F181">
        <f t="shared" si="5"/>
        <v>5</v>
      </c>
      <c r="G181">
        <v>93</v>
      </c>
      <c r="I181">
        <v>7</v>
      </c>
      <c r="J181" s="6">
        <f>SUM(Table3[[#This Row],[courseraMOOCS]]+Table3[[#This Row],[edXMOOCS]])</f>
        <v>7</v>
      </c>
      <c r="K181" s="7">
        <f>SUM(Table3[[#This Row],[courseraMOOCS]:[edXMOOCS]])/EXP(Table3[[#This Row],[universitySizeValue]])</f>
        <v>4.7165628993598274E-2</v>
      </c>
      <c r="L181" s="5">
        <v>32</v>
      </c>
      <c r="M181" s="7">
        <f>EXP(-Table3[[#This Row],[M2]])</f>
        <v>0.95392938614090339</v>
      </c>
      <c r="N181" s="5">
        <v>32</v>
      </c>
      <c r="O181" s="7">
        <f>SUM(Table3[[#This Row],[courseraMOOCS]:[edXMOOCS]])/EXP(-Table3[[#This Row],[shangaiRanking]]/500)</f>
        <v>8.4309558226434085</v>
      </c>
      <c r="P181" s="19">
        <v>15</v>
      </c>
      <c r="Q181">
        <v>2017</v>
      </c>
    </row>
    <row r="182" spans="1:17" x14ac:dyDescent="0.2">
      <c r="A182" t="s">
        <v>42</v>
      </c>
      <c r="B182" t="s">
        <v>192</v>
      </c>
      <c r="C182" t="s">
        <v>43</v>
      </c>
      <c r="D182" t="s">
        <v>57</v>
      </c>
      <c r="E182" s="2">
        <v>50542</v>
      </c>
      <c r="F182">
        <f t="shared" si="5"/>
        <v>5</v>
      </c>
      <c r="G182">
        <v>501</v>
      </c>
      <c r="H182">
        <v>5</v>
      </c>
      <c r="J182" s="6">
        <f>SUM(Table3[[#This Row],[courseraMOOCS]]+Table3[[#This Row],[edXMOOCS]])</f>
        <v>5</v>
      </c>
      <c r="K182" s="7">
        <f>SUM(Table3[[#This Row],[courseraMOOCS]:[edXMOOCS]])/EXP(Table3[[#This Row],[universitySizeValue]])</f>
        <v>3.3689734995427337E-2</v>
      </c>
      <c r="L182" s="5">
        <v>33</v>
      </c>
      <c r="M182" s="7">
        <f>EXP(-Table3[[#This Row],[M2]])</f>
        <v>0.96687144447782469</v>
      </c>
      <c r="N182" s="5">
        <v>33</v>
      </c>
      <c r="O182" s="7">
        <f>SUM(Table3[[#This Row],[courseraMOOCS]:[edXMOOCS]])/EXP(-Table3[[#This Row],[shangaiRanking]]/500)</f>
        <v>13.618619161529043</v>
      </c>
      <c r="P182" s="20">
        <v>9</v>
      </c>
      <c r="Q182">
        <v>2017</v>
      </c>
    </row>
    <row r="183" spans="1:17" x14ac:dyDescent="0.2">
      <c r="A183" t="s">
        <v>44</v>
      </c>
      <c r="B183" t="s">
        <v>79</v>
      </c>
      <c r="C183" t="s">
        <v>8</v>
      </c>
      <c r="D183" t="s">
        <v>57</v>
      </c>
      <c r="E183" s="2">
        <v>57800</v>
      </c>
      <c r="F183">
        <f t="shared" si="5"/>
        <v>5</v>
      </c>
      <c r="G183">
        <v>501</v>
      </c>
      <c r="I183">
        <v>5</v>
      </c>
      <c r="J183" s="6">
        <f>SUM(Table3[[#This Row],[courseraMOOCS]]+Table3[[#This Row],[edXMOOCS]])</f>
        <v>5</v>
      </c>
      <c r="K183" s="7">
        <f>SUM(Table3[[#This Row],[courseraMOOCS]:[edXMOOCS]])/EXP(Table3[[#This Row],[universitySizeValue]])</f>
        <v>3.3689734995427337E-2</v>
      </c>
      <c r="L183" s="5">
        <v>34</v>
      </c>
      <c r="M183" s="7">
        <f>EXP(-Table3[[#This Row],[M2]])</f>
        <v>0.96687144447782469</v>
      </c>
      <c r="N183" s="5">
        <v>34</v>
      </c>
      <c r="O183" s="7">
        <f>SUM(Table3[[#This Row],[courseraMOOCS]:[edXMOOCS]])/EXP(-Table3[[#This Row],[shangaiRanking]]/500)</f>
        <v>13.618619161529043</v>
      </c>
      <c r="P183" s="20">
        <v>10</v>
      </c>
      <c r="Q183">
        <v>2017</v>
      </c>
    </row>
    <row r="184" spans="1:17" x14ac:dyDescent="0.2">
      <c r="A184" t="s">
        <v>45</v>
      </c>
      <c r="B184" t="s">
        <v>192</v>
      </c>
      <c r="C184" t="s">
        <v>43</v>
      </c>
      <c r="D184" t="s">
        <v>57</v>
      </c>
      <c r="E184" s="2">
        <v>40000</v>
      </c>
      <c r="F184">
        <f t="shared" si="5"/>
        <v>5</v>
      </c>
      <c r="G184">
        <v>47</v>
      </c>
      <c r="H184">
        <v>2</v>
      </c>
      <c r="I184">
        <v>3</v>
      </c>
      <c r="J184" s="6">
        <f>SUM(Table3[[#This Row],[courseraMOOCS]]+Table3[[#This Row],[edXMOOCS]])</f>
        <v>5</v>
      </c>
      <c r="K184" s="7">
        <f>SUM(Table3[[#This Row],[courseraMOOCS]:[edXMOOCS]])/EXP(Table3[[#This Row],[universitySizeValue]])</f>
        <v>3.3689734995427337E-2</v>
      </c>
      <c r="L184" s="5">
        <v>35</v>
      </c>
      <c r="M184" s="7">
        <f>EXP(-Table3[[#This Row],[M2]])</f>
        <v>0.96687144447782469</v>
      </c>
      <c r="N184" s="5">
        <v>35</v>
      </c>
      <c r="O184" s="7">
        <f>SUM(Table3[[#This Row],[courseraMOOCS]:[edXMOOCS]])/EXP(-Table3[[#This Row],[shangaiRanking]]/500)</f>
        <v>5.4927987295858687</v>
      </c>
      <c r="P184" s="19">
        <v>23</v>
      </c>
      <c r="Q184">
        <v>2017</v>
      </c>
    </row>
    <row r="185" spans="1:17" x14ac:dyDescent="0.2">
      <c r="A185" t="s">
        <v>46</v>
      </c>
      <c r="B185" t="s">
        <v>192</v>
      </c>
      <c r="C185" t="s">
        <v>43</v>
      </c>
      <c r="D185" t="s">
        <v>57</v>
      </c>
      <c r="E185" s="2">
        <v>42000</v>
      </c>
      <c r="F185">
        <f t="shared" si="5"/>
        <v>5</v>
      </c>
      <c r="G185">
        <v>201</v>
      </c>
      <c r="I185">
        <v>4</v>
      </c>
      <c r="J185" s="6">
        <f>SUM(Table3[[#This Row],[courseraMOOCS]]+Table3[[#This Row],[edXMOOCS]])</f>
        <v>4</v>
      </c>
      <c r="K185" s="7">
        <f>SUM(Table3[[#This Row],[courseraMOOCS]:[edXMOOCS]])/EXP(Table3[[#This Row],[universitySizeValue]])</f>
        <v>2.6951787996341868E-2</v>
      </c>
      <c r="L185" s="5">
        <v>36</v>
      </c>
      <c r="M185" s="7">
        <f>EXP(-Table3[[#This Row],[M2]])</f>
        <v>0.97340817035133109</v>
      </c>
      <c r="N185" s="5">
        <v>36</v>
      </c>
      <c r="O185" s="7">
        <f>SUM(Table3[[#This Row],[courseraMOOCS]:[edXMOOCS]])/EXP(-Table3[[#This Row],[shangaiRanking]]/500)</f>
        <v>5.9792453307041713</v>
      </c>
      <c r="P185" s="19">
        <v>22</v>
      </c>
      <c r="Q185">
        <v>2017</v>
      </c>
    </row>
    <row r="186" spans="1:17" x14ac:dyDescent="0.2">
      <c r="A186" t="s">
        <v>47</v>
      </c>
      <c r="B186" t="s">
        <v>183</v>
      </c>
      <c r="C186" t="s">
        <v>48</v>
      </c>
      <c r="D186" t="s">
        <v>57</v>
      </c>
      <c r="E186" s="2">
        <v>112564</v>
      </c>
      <c r="F186">
        <f t="shared" si="5"/>
        <v>5</v>
      </c>
      <c r="G186">
        <v>151</v>
      </c>
      <c r="H186">
        <v>1</v>
      </c>
      <c r="J186" s="6">
        <f>SUM(Table3[[#This Row],[courseraMOOCS]]+Table3[[#This Row],[edXMOOCS]])</f>
        <v>1</v>
      </c>
      <c r="K186" s="7">
        <f>SUM(Table3[[#This Row],[courseraMOOCS]:[edXMOOCS]])/EXP(Table3[[#This Row],[universitySizeValue]])</f>
        <v>6.737946999085467E-3</v>
      </c>
      <c r="L186" s="5">
        <v>37</v>
      </c>
      <c r="M186" s="7">
        <f>EXP(-Table3[[#This Row],[M2]])</f>
        <v>0.99328470206784147</v>
      </c>
      <c r="N186" s="5">
        <v>37</v>
      </c>
      <c r="O186" s="7">
        <f>SUM(Table3[[#This Row],[courseraMOOCS]:[edXMOOCS]])/EXP(-Table3[[#This Row],[shangaiRanking]]/500)</f>
        <v>1.3525612267094822</v>
      </c>
      <c r="P186" s="19">
        <v>36</v>
      </c>
      <c r="Q186">
        <v>2017</v>
      </c>
    </row>
    <row r="187" spans="1:17" x14ac:dyDescent="0.2">
      <c r="A187" t="s">
        <v>49</v>
      </c>
      <c r="B187" t="s">
        <v>203</v>
      </c>
      <c r="C187" t="s">
        <v>10</v>
      </c>
      <c r="D187" t="s">
        <v>57</v>
      </c>
      <c r="E187" s="2">
        <v>41000</v>
      </c>
      <c r="F187">
        <f t="shared" si="5"/>
        <v>5</v>
      </c>
      <c r="G187">
        <v>101</v>
      </c>
      <c r="H187">
        <v>1</v>
      </c>
      <c r="J187" s="6">
        <f>SUM(Table3[[#This Row],[courseraMOOCS]]+Table3[[#This Row],[edXMOOCS]])</f>
        <v>1</v>
      </c>
      <c r="K187" s="7">
        <f>SUM(Table3[[#This Row],[courseraMOOCS]:[edXMOOCS]])/EXP(Table3[[#This Row],[universitySizeValue]])</f>
        <v>6.737946999085467E-3</v>
      </c>
      <c r="L187" s="5">
        <v>38</v>
      </c>
      <c r="M187" s="7">
        <f>EXP(-Table3[[#This Row],[M2]])</f>
        <v>0.99328470206784147</v>
      </c>
      <c r="N187" s="5">
        <v>38</v>
      </c>
      <c r="O187" s="7">
        <f>SUM(Table3[[#This Row],[courseraMOOCS]:[edXMOOCS]])/EXP(-Table3[[#This Row],[shangaiRanking]]/500)</f>
        <v>1.2238480081113581</v>
      </c>
      <c r="P187" s="19">
        <v>37</v>
      </c>
      <c r="Q187">
        <v>2017</v>
      </c>
    </row>
    <row r="188" spans="1:17" x14ac:dyDescent="0.2">
      <c r="A188" t="s">
        <v>224</v>
      </c>
      <c r="B188" t="s">
        <v>33</v>
      </c>
      <c r="C188" t="s">
        <v>33</v>
      </c>
      <c r="D188" t="s">
        <v>57</v>
      </c>
      <c r="E188" s="2">
        <v>16610</v>
      </c>
      <c r="F188">
        <f t="shared" si="5"/>
        <v>3</v>
      </c>
      <c r="G188">
        <v>22</v>
      </c>
      <c r="I188">
        <v>0</v>
      </c>
      <c r="J188" s="6">
        <f>SUM(Table3[[#This Row],[courseraMOOCS]]+Table3[[#This Row],[edXMOOCS]])</f>
        <v>0</v>
      </c>
      <c r="K188" s="7">
        <f>SUM(Table3[[#This Row],[courseraMOOCS]:[edXMOOCS]])/EXP(Table3[[#This Row],[universitySizeValue]])</f>
        <v>0</v>
      </c>
      <c r="L188" s="5">
        <v>39</v>
      </c>
      <c r="M188" s="7">
        <f>EXP(-Table3[[#This Row],[M2]])</f>
        <v>1</v>
      </c>
      <c r="N188" s="5">
        <v>39</v>
      </c>
      <c r="O188" s="7">
        <f>SUM(Table3[[#This Row],[courseraMOOCS]:[edXMOOCS]])/EXP(-Table3[[#This Row],[shangaiRanking]]/500)</f>
        <v>0</v>
      </c>
      <c r="P188" s="19">
        <v>39</v>
      </c>
      <c r="Q188">
        <v>2017</v>
      </c>
    </row>
  </sheetData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tfg.csv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Microsoft Office User</cp:lastModifiedBy>
  <dcterms:created xsi:type="dcterms:W3CDTF">2018-02-07T02:38:04Z</dcterms:created>
  <dcterms:modified xsi:type="dcterms:W3CDTF">2018-06-22T15:49:31Z</dcterms:modified>
</cp:coreProperties>
</file>