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eirelitwin/Documents/GitHub/mooc-tfg/public/"/>
    </mc:Choice>
  </mc:AlternateContent>
  <bookViews>
    <workbookView xWindow="0" yWindow="460" windowWidth="25600" windowHeight="13600" tabRatio="500"/>
  </bookViews>
  <sheets>
    <sheet name="tfg.csv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5" i="1" l="1"/>
  <c r="F136" i="1"/>
  <c r="F21" i="1"/>
  <c r="F95" i="1"/>
  <c r="F145" i="1"/>
  <c r="O21" i="1"/>
  <c r="O95" i="1"/>
  <c r="O145" i="1"/>
  <c r="O31" i="1"/>
  <c r="O3" i="1"/>
  <c r="K136" i="1"/>
  <c r="M136" i="1"/>
  <c r="K21" i="1"/>
  <c r="M21" i="1"/>
  <c r="K95" i="1"/>
  <c r="M95" i="1"/>
  <c r="K145" i="1"/>
  <c r="M145" i="1"/>
  <c r="F31" i="1"/>
  <c r="K31" i="1"/>
  <c r="M31" i="1"/>
  <c r="J144" i="1"/>
  <c r="J78" i="1"/>
  <c r="J33" i="1"/>
  <c r="J85" i="1"/>
  <c r="J136" i="1"/>
  <c r="J21" i="1"/>
  <c r="J95" i="1"/>
  <c r="J145" i="1"/>
  <c r="F80" i="1"/>
  <c r="F71" i="1"/>
  <c r="F7" i="1"/>
  <c r="F117" i="1"/>
  <c r="F94" i="1"/>
  <c r="F30" i="1"/>
  <c r="F115" i="1"/>
  <c r="F43" i="1"/>
  <c r="J80" i="1"/>
  <c r="J71" i="1"/>
  <c r="J7" i="1"/>
  <c r="J117" i="1"/>
  <c r="J94" i="1"/>
  <c r="J30" i="1"/>
  <c r="J115" i="1"/>
  <c r="J43" i="1"/>
  <c r="K80" i="1"/>
  <c r="K71" i="1"/>
  <c r="K7" i="1"/>
  <c r="K117" i="1"/>
  <c r="K94" i="1"/>
  <c r="K30" i="1"/>
  <c r="K115" i="1"/>
  <c r="K43" i="1"/>
  <c r="M80" i="1"/>
  <c r="M71" i="1"/>
  <c r="M7" i="1"/>
  <c r="M117" i="1"/>
  <c r="M94" i="1"/>
  <c r="M30" i="1"/>
  <c r="M115" i="1"/>
  <c r="M43" i="1"/>
  <c r="O80" i="1"/>
  <c r="O71" i="1"/>
  <c r="O7" i="1"/>
  <c r="O117" i="1"/>
  <c r="O94" i="1"/>
  <c r="O30" i="1"/>
  <c r="O115" i="1"/>
  <c r="O43" i="1"/>
  <c r="F102" i="1"/>
  <c r="J102" i="1"/>
  <c r="K102" i="1"/>
  <c r="M102" i="1"/>
  <c r="O102" i="1"/>
  <c r="F124" i="1"/>
  <c r="J124" i="1"/>
  <c r="K124" i="1"/>
  <c r="M124" i="1"/>
  <c r="O124" i="1"/>
  <c r="F10" i="1"/>
  <c r="J10" i="1"/>
  <c r="K10" i="1"/>
  <c r="M10" i="1"/>
  <c r="O10" i="1"/>
  <c r="F44" i="1"/>
  <c r="J44" i="1"/>
  <c r="K44" i="1"/>
  <c r="M44" i="1"/>
  <c r="O44" i="1"/>
  <c r="F45" i="1"/>
  <c r="F113" i="1"/>
  <c r="F141" i="1"/>
  <c r="F32" i="1"/>
  <c r="F12" i="1"/>
  <c r="F16" i="1"/>
  <c r="F36" i="1"/>
  <c r="F9" i="1"/>
  <c r="F22" i="1"/>
  <c r="F51" i="1"/>
  <c r="F61" i="1"/>
  <c r="J32" i="1"/>
  <c r="J12" i="1"/>
  <c r="J16" i="1"/>
  <c r="J36" i="1"/>
  <c r="J9" i="1"/>
  <c r="J22" i="1"/>
  <c r="J51" i="1"/>
  <c r="J61" i="1"/>
  <c r="K32" i="1"/>
  <c r="K12" i="1"/>
  <c r="K16" i="1"/>
  <c r="K36" i="1"/>
  <c r="K9" i="1"/>
  <c r="K22" i="1"/>
  <c r="K51" i="1"/>
  <c r="K61" i="1"/>
  <c r="M32" i="1"/>
  <c r="M12" i="1"/>
  <c r="M16" i="1"/>
  <c r="M36" i="1"/>
  <c r="M9" i="1"/>
  <c r="M22" i="1"/>
  <c r="M51" i="1"/>
  <c r="M61" i="1"/>
  <c r="O32" i="1"/>
  <c r="O12" i="1"/>
  <c r="O16" i="1"/>
  <c r="O36" i="1"/>
  <c r="O9" i="1"/>
  <c r="O22" i="1"/>
  <c r="O51" i="1"/>
  <c r="O61" i="1"/>
  <c r="J141" i="1"/>
  <c r="K141" i="1"/>
  <c r="M141" i="1"/>
  <c r="O141" i="1"/>
  <c r="F98" i="1"/>
  <c r="F133" i="1"/>
  <c r="F96" i="1"/>
  <c r="F99" i="1"/>
  <c r="F8" i="1"/>
  <c r="F114" i="1"/>
  <c r="F53" i="1"/>
  <c r="F139" i="1"/>
  <c r="F5" i="1"/>
  <c r="F4" i="1"/>
  <c r="F2" i="1"/>
  <c r="F19" i="1"/>
  <c r="F131" i="1"/>
  <c r="F70" i="1"/>
  <c r="F75" i="1"/>
  <c r="F54" i="1"/>
  <c r="F20" i="1"/>
  <c r="J98" i="1"/>
  <c r="J133" i="1"/>
  <c r="J96" i="1"/>
  <c r="J99" i="1"/>
  <c r="J8" i="1"/>
  <c r="J114" i="1"/>
  <c r="J53" i="1"/>
  <c r="J139" i="1"/>
  <c r="J5" i="1"/>
  <c r="J4" i="1"/>
  <c r="J2" i="1"/>
  <c r="J19" i="1"/>
  <c r="J131" i="1"/>
  <c r="J70" i="1"/>
  <c r="J75" i="1"/>
  <c r="J54" i="1"/>
  <c r="J20" i="1"/>
  <c r="J45" i="1"/>
  <c r="J113" i="1"/>
  <c r="K98" i="1"/>
  <c r="K133" i="1"/>
  <c r="K96" i="1"/>
  <c r="K99" i="1"/>
  <c r="K8" i="1"/>
  <c r="K114" i="1"/>
  <c r="K53" i="1"/>
  <c r="K139" i="1"/>
  <c r="K5" i="1"/>
  <c r="K4" i="1"/>
  <c r="K2" i="1"/>
  <c r="K19" i="1"/>
  <c r="K131" i="1"/>
  <c r="K70" i="1"/>
  <c r="K75" i="1"/>
  <c r="K54" i="1"/>
  <c r="K20" i="1"/>
  <c r="K45" i="1"/>
  <c r="K113" i="1"/>
  <c r="M98" i="1"/>
  <c r="M133" i="1"/>
  <c r="M96" i="1"/>
  <c r="M99" i="1"/>
  <c r="M8" i="1"/>
  <c r="M114" i="1"/>
  <c r="M53" i="1"/>
  <c r="M139" i="1"/>
  <c r="M5" i="1"/>
  <c r="M4" i="1"/>
  <c r="M2" i="1"/>
  <c r="M19" i="1"/>
  <c r="M131" i="1"/>
  <c r="M70" i="1"/>
  <c r="M75" i="1"/>
  <c r="M54" i="1"/>
  <c r="M20" i="1"/>
  <c r="M45" i="1"/>
  <c r="M113" i="1"/>
  <c r="O98" i="1"/>
  <c r="O133" i="1"/>
  <c r="O96" i="1"/>
  <c r="O99" i="1"/>
  <c r="O8" i="1"/>
  <c r="O114" i="1"/>
  <c r="O53" i="1"/>
  <c r="O139" i="1"/>
  <c r="O5" i="1"/>
  <c r="O4" i="1"/>
  <c r="O2" i="1"/>
  <c r="O19" i="1"/>
  <c r="O131" i="1"/>
  <c r="O70" i="1"/>
  <c r="O75" i="1"/>
  <c r="O54" i="1"/>
  <c r="O20" i="1"/>
  <c r="O45" i="1"/>
  <c r="O113" i="1"/>
  <c r="F77" i="1"/>
  <c r="J77" i="1"/>
  <c r="K77" i="1"/>
  <c r="M77" i="1"/>
  <c r="O77" i="1"/>
  <c r="F86" i="1"/>
  <c r="F110" i="1"/>
  <c r="F15" i="1"/>
  <c r="F72" i="1"/>
  <c r="F27" i="1"/>
  <c r="F90" i="1"/>
  <c r="F56" i="1"/>
  <c r="F106" i="1"/>
  <c r="J86" i="1"/>
  <c r="J110" i="1"/>
  <c r="J15" i="1"/>
  <c r="J72" i="1"/>
  <c r="J27" i="1"/>
  <c r="J90" i="1"/>
  <c r="J56" i="1"/>
  <c r="J106" i="1"/>
  <c r="K86" i="1"/>
  <c r="K110" i="1"/>
  <c r="K15" i="1"/>
  <c r="K72" i="1"/>
  <c r="K27" i="1"/>
  <c r="K90" i="1"/>
  <c r="K56" i="1"/>
  <c r="K106" i="1"/>
  <c r="M86" i="1"/>
  <c r="M110" i="1"/>
  <c r="M15" i="1"/>
  <c r="M72" i="1"/>
  <c r="M27" i="1"/>
  <c r="M90" i="1"/>
  <c r="M56" i="1"/>
  <c r="M106" i="1"/>
  <c r="O86" i="1"/>
  <c r="O110" i="1"/>
  <c r="O15" i="1"/>
  <c r="O72" i="1"/>
  <c r="O27" i="1"/>
  <c r="O90" i="1"/>
  <c r="O56" i="1"/>
  <c r="O106" i="1"/>
  <c r="F63" i="1"/>
  <c r="F59" i="1"/>
  <c r="F142" i="1"/>
  <c r="F35" i="1"/>
  <c r="F119" i="1"/>
  <c r="F46" i="1"/>
  <c r="F129" i="1"/>
  <c r="J63" i="1"/>
  <c r="J59" i="1"/>
  <c r="J142" i="1"/>
  <c r="J35" i="1"/>
  <c r="J119" i="1"/>
  <c r="J46" i="1"/>
  <c r="J129" i="1"/>
  <c r="K63" i="1"/>
  <c r="K59" i="1"/>
  <c r="K142" i="1"/>
  <c r="K35" i="1"/>
  <c r="K119" i="1"/>
  <c r="K46" i="1"/>
  <c r="K129" i="1"/>
  <c r="M63" i="1"/>
  <c r="M59" i="1"/>
  <c r="M142" i="1"/>
  <c r="M35" i="1"/>
  <c r="M119" i="1"/>
  <c r="M46" i="1"/>
  <c r="M129" i="1"/>
  <c r="O63" i="1"/>
  <c r="O59" i="1"/>
  <c r="O142" i="1"/>
  <c r="O35" i="1"/>
  <c r="O119" i="1"/>
  <c r="O46" i="1"/>
  <c r="O129" i="1"/>
  <c r="F79" i="1"/>
  <c r="F93" i="1"/>
  <c r="F123" i="1"/>
  <c r="J79" i="1"/>
  <c r="J93" i="1"/>
  <c r="J123" i="1"/>
  <c r="K79" i="1"/>
  <c r="K93" i="1"/>
  <c r="K123" i="1"/>
  <c r="M79" i="1"/>
  <c r="M93" i="1"/>
  <c r="M123" i="1"/>
  <c r="O79" i="1"/>
  <c r="O93" i="1"/>
  <c r="O123" i="1"/>
  <c r="F17" i="1"/>
  <c r="F26" i="1"/>
  <c r="F84" i="1"/>
  <c r="F74" i="1"/>
  <c r="F105" i="1"/>
  <c r="F130" i="1"/>
  <c r="F60" i="1"/>
  <c r="F57" i="1"/>
  <c r="F64" i="1"/>
  <c r="F68" i="1"/>
  <c r="F13" i="1"/>
  <c r="J17" i="1"/>
  <c r="J26" i="1"/>
  <c r="J84" i="1"/>
  <c r="J74" i="1"/>
  <c r="J105" i="1"/>
  <c r="J130" i="1"/>
  <c r="J60" i="1"/>
  <c r="J57" i="1"/>
  <c r="J64" i="1"/>
  <c r="J68" i="1"/>
  <c r="J13" i="1"/>
  <c r="K17" i="1"/>
  <c r="K26" i="1"/>
  <c r="K84" i="1"/>
  <c r="K74" i="1"/>
  <c r="K105" i="1"/>
  <c r="K130" i="1"/>
  <c r="K60" i="1"/>
  <c r="K57" i="1"/>
  <c r="K64" i="1"/>
  <c r="K68" i="1"/>
  <c r="K13" i="1"/>
  <c r="M17" i="1"/>
  <c r="M26" i="1"/>
  <c r="M84" i="1"/>
  <c r="M74" i="1"/>
  <c r="M105" i="1"/>
  <c r="M130" i="1"/>
  <c r="M60" i="1"/>
  <c r="M57" i="1"/>
  <c r="M64" i="1"/>
  <c r="M68" i="1"/>
  <c r="M13" i="1"/>
  <c r="O17" i="1"/>
  <c r="O26" i="1"/>
  <c r="O84" i="1"/>
  <c r="O74" i="1"/>
  <c r="O105" i="1"/>
  <c r="O130" i="1"/>
  <c r="O60" i="1"/>
  <c r="O57" i="1"/>
  <c r="O64" i="1"/>
  <c r="O68" i="1"/>
  <c r="O13" i="1"/>
  <c r="F143" i="1"/>
  <c r="F50" i="1"/>
  <c r="J143" i="1"/>
  <c r="J50" i="1"/>
  <c r="K143" i="1"/>
  <c r="K50" i="1"/>
  <c r="M143" i="1"/>
  <c r="M50" i="1"/>
  <c r="O143" i="1"/>
  <c r="O50" i="1"/>
  <c r="F69" i="1"/>
  <c r="F118" i="1"/>
  <c r="F127" i="1"/>
  <c r="F97" i="1"/>
  <c r="F11" i="1"/>
  <c r="F121" i="1"/>
  <c r="F24" i="1"/>
  <c r="F52" i="1"/>
  <c r="J69" i="1"/>
  <c r="J118" i="1"/>
  <c r="J127" i="1"/>
  <c r="J97" i="1"/>
  <c r="J11" i="1"/>
  <c r="J121" i="1"/>
  <c r="J24" i="1"/>
  <c r="J52" i="1"/>
  <c r="K69" i="1"/>
  <c r="K118" i="1"/>
  <c r="K127" i="1"/>
  <c r="K97" i="1"/>
  <c r="K11" i="1"/>
  <c r="K121" i="1"/>
  <c r="K24" i="1"/>
  <c r="K52" i="1"/>
  <c r="M69" i="1"/>
  <c r="M118" i="1"/>
  <c r="M127" i="1"/>
  <c r="M97" i="1"/>
  <c r="M11" i="1"/>
  <c r="M121" i="1"/>
  <c r="M24" i="1"/>
  <c r="M52" i="1"/>
  <c r="O69" i="1"/>
  <c r="O118" i="1"/>
  <c r="O127" i="1"/>
  <c r="O97" i="1"/>
  <c r="O11" i="1"/>
  <c r="O121" i="1"/>
  <c r="O24" i="1"/>
  <c r="O52" i="1"/>
  <c r="F33" i="1"/>
  <c r="F78" i="1"/>
  <c r="F144" i="1"/>
  <c r="F76" i="1"/>
  <c r="F18" i="1"/>
  <c r="F126" i="1"/>
  <c r="F73" i="1"/>
  <c r="F140" i="1"/>
  <c r="F89" i="1"/>
  <c r="F29" i="1"/>
  <c r="F100" i="1"/>
  <c r="F137" i="1"/>
  <c r="J76" i="1"/>
  <c r="J18" i="1"/>
  <c r="J126" i="1"/>
  <c r="J73" i="1"/>
  <c r="J140" i="1"/>
  <c r="J89" i="1"/>
  <c r="J29" i="1"/>
  <c r="J100" i="1"/>
  <c r="J137" i="1"/>
  <c r="K85" i="1"/>
  <c r="K33" i="1"/>
  <c r="K78" i="1"/>
  <c r="K144" i="1"/>
  <c r="K76" i="1"/>
  <c r="K18" i="1"/>
  <c r="K126" i="1"/>
  <c r="K73" i="1"/>
  <c r="K140" i="1"/>
  <c r="K89" i="1"/>
  <c r="K29" i="1"/>
  <c r="K100" i="1"/>
  <c r="K137" i="1"/>
  <c r="M85" i="1"/>
  <c r="M33" i="1"/>
  <c r="M78" i="1"/>
  <c r="M144" i="1"/>
  <c r="M76" i="1"/>
  <c r="M18" i="1"/>
  <c r="M126" i="1"/>
  <c r="M73" i="1"/>
  <c r="M140" i="1"/>
  <c r="M89" i="1"/>
  <c r="M29" i="1"/>
  <c r="M100" i="1"/>
  <c r="M137" i="1"/>
  <c r="O85" i="1"/>
  <c r="O33" i="1"/>
  <c r="O78" i="1"/>
  <c r="O144" i="1"/>
  <c r="O76" i="1"/>
  <c r="O18" i="1"/>
  <c r="O126" i="1"/>
  <c r="O73" i="1"/>
  <c r="O140" i="1"/>
  <c r="O89" i="1"/>
  <c r="O29" i="1"/>
  <c r="O100" i="1"/>
  <c r="O137" i="1"/>
  <c r="O136" i="1"/>
  <c r="F104" i="1"/>
  <c r="J104" i="1"/>
  <c r="K104" i="1"/>
  <c r="M104" i="1"/>
  <c r="O104" i="1"/>
  <c r="F49" i="1"/>
  <c r="J49" i="1"/>
  <c r="K49" i="1"/>
  <c r="M49" i="1"/>
  <c r="O49" i="1"/>
  <c r="J31" i="1"/>
  <c r="F67" i="1"/>
  <c r="J67" i="1"/>
  <c r="K67" i="1"/>
  <c r="M67" i="1"/>
  <c r="O67" i="1"/>
  <c r="F25" i="1"/>
  <c r="J25" i="1"/>
  <c r="K25" i="1"/>
  <c r="M25" i="1"/>
  <c r="O25" i="1"/>
  <c r="F101" i="1"/>
  <c r="J101" i="1"/>
  <c r="K101" i="1"/>
  <c r="M101" i="1"/>
  <c r="O101" i="1"/>
  <c r="F55" i="1"/>
  <c r="F41" i="1"/>
  <c r="F116" i="1"/>
  <c r="J55" i="1"/>
  <c r="J41" i="1"/>
  <c r="J116" i="1"/>
  <c r="K55" i="1"/>
  <c r="K41" i="1"/>
  <c r="K116" i="1"/>
  <c r="M55" i="1"/>
  <c r="M41" i="1"/>
  <c r="M116" i="1"/>
  <c r="O55" i="1"/>
  <c r="O41" i="1"/>
  <c r="O116" i="1"/>
  <c r="F6" i="1"/>
  <c r="J6" i="1"/>
  <c r="K6" i="1"/>
  <c r="M6" i="1"/>
  <c r="O6" i="1"/>
  <c r="F3" i="1"/>
  <c r="F42" i="1"/>
  <c r="J3" i="1"/>
  <c r="J42" i="1"/>
  <c r="K3" i="1"/>
  <c r="K42" i="1"/>
  <c r="M3" i="1"/>
  <c r="M42" i="1"/>
  <c r="O42" i="1"/>
  <c r="F83" i="1"/>
  <c r="J83" i="1"/>
  <c r="K83" i="1"/>
  <c r="M83" i="1"/>
  <c r="O83" i="1"/>
  <c r="F65" i="1"/>
  <c r="J65" i="1"/>
  <c r="K65" i="1"/>
  <c r="M65" i="1"/>
  <c r="O65" i="1"/>
  <c r="O28" i="1"/>
  <c r="E28" i="1"/>
  <c r="F28" i="1"/>
  <c r="K28" i="1"/>
  <c r="M28" i="1"/>
  <c r="B37" i="1"/>
  <c r="F14" i="1"/>
  <c r="K14" i="1"/>
  <c r="F92" i="1"/>
  <c r="K92" i="1"/>
  <c r="F87" i="1"/>
  <c r="K87" i="1"/>
  <c r="F109" i="1"/>
  <c r="K109" i="1"/>
  <c r="F23" i="1"/>
  <c r="K23" i="1"/>
  <c r="F66" i="1"/>
  <c r="K66" i="1"/>
  <c r="F122" i="1"/>
  <c r="K122" i="1"/>
  <c r="F134" i="1"/>
  <c r="K134" i="1"/>
  <c r="F135" i="1"/>
  <c r="K135" i="1"/>
  <c r="F34" i="1"/>
  <c r="K34" i="1"/>
  <c r="F39" i="1"/>
  <c r="K39" i="1"/>
  <c r="E48" i="1"/>
  <c r="F48" i="1"/>
  <c r="K48" i="1"/>
  <c r="F40" i="1"/>
  <c r="K40" i="1"/>
  <c r="F91" i="1"/>
  <c r="K91" i="1"/>
  <c r="F82" i="1"/>
  <c r="K82" i="1"/>
  <c r="F38" i="1"/>
  <c r="K38" i="1"/>
  <c r="F138" i="1"/>
  <c r="K138" i="1"/>
  <c r="F132" i="1"/>
  <c r="K132" i="1"/>
  <c r="F112" i="1"/>
  <c r="K112" i="1"/>
  <c r="F37" i="1"/>
  <c r="K37" i="1"/>
  <c r="F111" i="1"/>
  <c r="K111" i="1"/>
  <c r="F108" i="1"/>
  <c r="K108" i="1"/>
  <c r="E88" i="1"/>
  <c r="F88" i="1"/>
  <c r="K88" i="1"/>
  <c r="F103" i="1"/>
  <c r="K103" i="1"/>
  <c r="F47" i="1"/>
  <c r="K47" i="1"/>
  <c r="F58" i="1"/>
  <c r="K58" i="1"/>
  <c r="F148" i="1"/>
  <c r="K148" i="1"/>
  <c r="F107" i="1"/>
  <c r="K107" i="1"/>
  <c r="F62" i="1"/>
  <c r="K62" i="1"/>
  <c r="F81" i="1"/>
  <c r="K81" i="1"/>
  <c r="F128" i="1"/>
  <c r="K128" i="1"/>
  <c r="F125" i="1"/>
  <c r="K125" i="1"/>
  <c r="F120" i="1"/>
  <c r="K120" i="1"/>
  <c r="F146" i="1"/>
  <c r="K146" i="1"/>
  <c r="F147" i="1"/>
  <c r="K147" i="1"/>
  <c r="J14" i="1"/>
  <c r="J92" i="1"/>
  <c r="J87" i="1"/>
  <c r="J109" i="1"/>
  <c r="J23" i="1"/>
  <c r="J66" i="1"/>
  <c r="J122" i="1"/>
  <c r="J134" i="1"/>
  <c r="J135" i="1"/>
  <c r="J34" i="1"/>
  <c r="J39" i="1"/>
  <c r="J48" i="1"/>
  <c r="J40" i="1"/>
  <c r="J91" i="1"/>
  <c r="J82" i="1"/>
  <c r="J38" i="1"/>
  <c r="J138" i="1"/>
  <c r="J132" i="1"/>
  <c r="J112" i="1"/>
  <c r="J37" i="1"/>
  <c r="J111" i="1"/>
  <c r="J108" i="1"/>
  <c r="J88" i="1"/>
  <c r="J103" i="1"/>
  <c r="J47" i="1"/>
  <c r="J58" i="1"/>
  <c r="J148" i="1"/>
  <c r="J107" i="1"/>
  <c r="J62" i="1"/>
  <c r="J81" i="1"/>
  <c r="J128" i="1"/>
  <c r="J125" i="1"/>
  <c r="J120" i="1"/>
  <c r="J146" i="1"/>
  <c r="J147" i="1"/>
  <c r="J28" i="1"/>
  <c r="O147" i="1"/>
  <c r="M147" i="1"/>
  <c r="B147" i="1"/>
  <c r="O146" i="1"/>
  <c r="M146" i="1"/>
  <c r="B146" i="1"/>
  <c r="O120" i="1"/>
  <c r="M120" i="1"/>
  <c r="B120" i="1"/>
  <c r="O125" i="1"/>
  <c r="M125" i="1"/>
  <c r="B125" i="1"/>
  <c r="O128" i="1"/>
  <c r="M128" i="1"/>
  <c r="B128" i="1"/>
  <c r="O81" i="1"/>
  <c r="M81" i="1"/>
  <c r="B81" i="1"/>
  <c r="O62" i="1"/>
  <c r="M62" i="1"/>
  <c r="B62" i="1"/>
  <c r="O107" i="1"/>
  <c r="M107" i="1"/>
  <c r="B107" i="1"/>
  <c r="O148" i="1"/>
  <c r="M148" i="1"/>
  <c r="B148" i="1"/>
  <c r="O58" i="1"/>
  <c r="M58" i="1"/>
  <c r="B58" i="1"/>
  <c r="O47" i="1"/>
  <c r="M47" i="1"/>
  <c r="B47" i="1"/>
  <c r="O103" i="1"/>
  <c r="M103" i="1"/>
  <c r="B103" i="1"/>
  <c r="O88" i="1"/>
  <c r="M88" i="1"/>
  <c r="B88" i="1"/>
  <c r="O108" i="1"/>
  <c r="M108" i="1"/>
  <c r="B108" i="1"/>
  <c r="O111" i="1"/>
  <c r="M111" i="1"/>
  <c r="B111" i="1"/>
  <c r="O37" i="1"/>
  <c r="M37" i="1"/>
  <c r="O112" i="1"/>
  <c r="M112" i="1"/>
  <c r="B112" i="1"/>
  <c r="O132" i="1"/>
  <c r="M132" i="1"/>
  <c r="B132" i="1"/>
  <c r="O138" i="1"/>
  <c r="M138" i="1"/>
  <c r="O38" i="1"/>
  <c r="M38" i="1"/>
  <c r="B38" i="1"/>
  <c r="O82" i="1"/>
  <c r="M82" i="1"/>
  <c r="B82" i="1"/>
  <c r="O91" i="1"/>
  <c r="M91" i="1"/>
  <c r="B91" i="1"/>
  <c r="O40" i="1"/>
  <c r="M40" i="1"/>
  <c r="B40" i="1"/>
  <c r="O48" i="1"/>
  <c r="M48" i="1"/>
  <c r="B48" i="1"/>
  <c r="O39" i="1"/>
  <c r="M39" i="1"/>
  <c r="B39" i="1"/>
  <c r="O34" i="1"/>
  <c r="M34" i="1"/>
  <c r="B34" i="1"/>
  <c r="O135" i="1"/>
  <c r="M135" i="1"/>
  <c r="B135" i="1"/>
  <c r="O134" i="1"/>
  <c r="M134" i="1"/>
  <c r="B134" i="1"/>
  <c r="O122" i="1"/>
  <c r="M122" i="1"/>
  <c r="B122" i="1"/>
  <c r="O66" i="1"/>
  <c r="M66" i="1"/>
  <c r="B66" i="1"/>
  <c r="O23" i="1"/>
  <c r="M23" i="1"/>
  <c r="B23" i="1"/>
  <c r="O109" i="1"/>
  <c r="M109" i="1"/>
  <c r="B109" i="1"/>
  <c r="O87" i="1"/>
  <c r="M87" i="1"/>
  <c r="B87" i="1"/>
  <c r="O92" i="1"/>
  <c r="M92" i="1"/>
  <c r="B92" i="1"/>
  <c r="O14" i="1"/>
  <c r="M14" i="1"/>
  <c r="B14" i="1"/>
  <c r="B28" i="1"/>
</calcChain>
</file>

<file path=xl/sharedStrings.xml><?xml version="1.0" encoding="utf-8"?>
<sst xmlns="http://schemas.openxmlformats.org/spreadsheetml/2006/main" count="570" uniqueCount="221">
  <si>
    <t>M2</t>
  </si>
  <si>
    <t>M9</t>
  </si>
  <si>
    <t>M10</t>
  </si>
  <si>
    <t>Swiss Federal Institute of Technology Lausanne</t>
  </si>
  <si>
    <t>CH</t>
  </si>
  <si>
    <t>Delft University of Technology</t>
  </si>
  <si>
    <t>NL</t>
  </si>
  <si>
    <t>Centrale Superior Paris</t>
  </si>
  <si>
    <t>FR</t>
  </si>
  <si>
    <t>Chalmers University of Technology</t>
  </si>
  <si>
    <t>SE</t>
  </si>
  <si>
    <t>Swiss Federal Institute of Technology Zurich</t>
  </si>
  <si>
    <t>Universidad Carlos III de Madrid</t>
  </si>
  <si>
    <t>ES</t>
  </si>
  <si>
    <t>University of Notre Dame</t>
  </si>
  <si>
    <t>Karolinska Institute</t>
  </si>
  <si>
    <t>Ecole Normale Superieure - Lyon</t>
  </si>
  <si>
    <t>Ecole Polytechnique</t>
  </si>
  <si>
    <t>Catholic University of Louvain</t>
  </si>
  <si>
    <t>BE</t>
  </si>
  <si>
    <t>University of Geneva</t>
  </si>
  <si>
    <t>IESE Business School</t>
  </si>
  <si>
    <t>HEC Paris</t>
  </si>
  <si>
    <t>ISR</t>
  </si>
  <si>
    <t xml:space="preserve">Institut Mines-Télécom </t>
  </si>
  <si>
    <t>Technical University of Denmark</t>
  </si>
  <si>
    <t>DK</t>
  </si>
  <si>
    <t>Leiden University</t>
  </si>
  <si>
    <t>ITMO University</t>
  </si>
  <si>
    <t>RU</t>
  </si>
  <si>
    <t>Eindhoven University of Technology</t>
  </si>
  <si>
    <t>University of Lausanne</t>
  </si>
  <si>
    <t>The University of Edinburgh</t>
  </si>
  <si>
    <t>UK</t>
  </si>
  <si>
    <t>University of Zurich</t>
  </si>
  <si>
    <t>The Hebrew University of Jerusalem</t>
  </si>
  <si>
    <t>Autonomous University of Madrid</t>
  </si>
  <si>
    <t>The University of Manchester</t>
  </si>
  <si>
    <t>University College London</t>
  </si>
  <si>
    <t>Copenhagen Business School</t>
  </si>
  <si>
    <t>University of Oxford</t>
  </si>
  <si>
    <t>KU Leuven</t>
  </si>
  <si>
    <t>Ludwig-Maximilians-University of Munich (LMU)</t>
  </si>
  <si>
    <t>DE</t>
  </si>
  <si>
    <t>Sorbonne University System</t>
  </si>
  <si>
    <t>Technical University Munich</t>
  </si>
  <si>
    <t>RWTH Aachen University</t>
  </si>
  <si>
    <t>Sapienza University of Rome</t>
  </si>
  <si>
    <t>IT</t>
  </si>
  <si>
    <t>Lund University</t>
  </si>
  <si>
    <t>universityName</t>
  </si>
  <si>
    <t>country</t>
  </si>
  <si>
    <t>countryCode</t>
  </si>
  <si>
    <t>continent</t>
  </si>
  <si>
    <t>universitySize</t>
  </si>
  <si>
    <t>universitySizeValue</t>
  </si>
  <si>
    <t>shangaiRanking</t>
  </si>
  <si>
    <t>Europe</t>
  </si>
  <si>
    <t>courseraMOOCS</t>
  </si>
  <si>
    <t>edXMOOCS</t>
  </si>
  <si>
    <t>totalMOOCS</t>
  </si>
  <si>
    <t>ranking10</t>
  </si>
  <si>
    <t>ranking2</t>
  </si>
  <si>
    <t>ranking9</t>
  </si>
  <si>
    <t>America</t>
  </si>
  <si>
    <t>US</t>
  </si>
  <si>
    <t>Cape Town University</t>
  </si>
  <si>
    <t>South Africa</t>
  </si>
  <si>
    <t>SA</t>
  </si>
  <si>
    <t>Africa</t>
  </si>
  <si>
    <t>Melbourne University</t>
  </si>
  <si>
    <t>Australia</t>
  </si>
  <si>
    <t>AU</t>
  </si>
  <si>
    <t>Oceania</t>
  </si>
  <si>
    <t>Hong Kong University</t>
  </si>
  <si>
    <t>Asia</t>
  </si>
  <si>
    <t>Arizona State University</t>
  </si>
  <si>
    <t>United States</t>
  </si>
  <si>
    <t>Ecole Polytechnique Federale de Lausanne</t>
  </si>
  <si>
    <t>France</t>
  </si>
  <si>
    <t>Ecole des Ponts ParisTech</t>
  </si>
  <si>
    <t>Berklee College of Music</t>
  </si>
  <si>
    <t>California Institute of the Arts</t>
  </si>
  <si>
    <t>Caltech</t>
  </si>
  <si>
    <t>Case Western Reserve University</t>
  </si>
  <si>
    <t>Columbia University</t>
  </si>
  <si>
    <t>Duke University</t>
  </si>
  <si>
    <t>Emory University</t>
  </si>
  <si>
    <t>Georgia Institute of Technology</t>
  </si>
  <si>
    <t>Imperial College London</t>
  </si>
  <si>
    <t>China</t>
  </si>
  <si>
    <t>CN</t>
  </si>
  <si>
    <t>University of Leeds</t>
  </si>
  <si>
    <t>University of Houston System</t>
  </si>
  <si>
    <t>University of Kentucky</t>
  </si>
  <si>
    <t>University of Maryland, College Park</t>
  </si>
  <si>
    <t>University of Michigan</t>
  </si>
  <si>
    <t>University of Minnesota</t>
  </si>
  <si>
    <t>University of Nebraska</t>
  </si>
  <si>
    <t>University of New Mexico</t>
  </si>
  <si>
    <t>University of Pennsylvania</t>
  </si>
  <si>
    <t>University of Pittsburgh</t>
  </si>
  <si>
    <t>University of Rochester</t>
  </si>
  <si>
    <t>University of Science and Technology of China</t>
  </si>
  <si>
    <t>University of Toronto</t>
  </si>
  <si>
    <t>University of Virginia</t>
  </si>
  <si>
    <t>University of Washington</t>
  </si>
  <si>
    <t>University of Western Australia</t>
  </si>
  <si>
    <t>Canada</t>
  </si>
  <si>
    <t>CA</t>
  </si>
  <si>
    <t>Utrecht University</t>
  </si>
  <si>
    <t>Vanderbilt University</t>
  </si>
  <si>
    <t>Wesleyan University</t>
  </si>
  <si>
    <t>West Virginia University</t>
  </si>
  <si>
    <t>Xi'an Jiaotong University</t>
  </si>
  <si>
    <t>Yale University</t>
  </si>
  <si>
    <t>Yeshiva University</t>
  </si>
  <si>
    <t>Yonsei University</t>
  </si>
  <si>
    <t>Bocconi University</t>
  </si>
  <si>
    <t>Autonomous University of Barcelona</t>
  </si>
  <si>
    <t>University of Barcelona</t>
  </si>
  <si>
    <t>University of Alberta</t>
  </si>
  <si>
    <t>University of Amsterdam</t>
  </si>
  <si>
    <t>University of Arizona</t>
  </si>
  <si>
    <t>University of Colorado Boulder</t>
  </si>
  <si>
    <t>University of Colorado System</t>
  </si>
  <si>
    <t>University of Copenhagen</t>
  </si>
  <si>
    <t>University of Florida</t>
  </si>
  <si>
    <t>Tel Aviv University</t>
  </si>
  <si>
    <t>The Chinese University of Hong Kong</t>
  </si>
  <si>
    <t>The George Washington University</t>
  </si>
  <si>
    <t>The Hong Kong University of Science and Technology</t>
  </si>
  <si>
    <t>The State University of New York</t>
  </si>
  <si>
    <t>Technion - Israel Institute of Technology</t>
  </si>
  <si>
    <t>Stanford University</t>
  </si>
  <si>
    <t>Shanghai Jiao Tong University</t>
  </si>
  <si>
    <t>Sciences Po</t>
  </si>
  <si>
    <t>Sberbank Corporate University</t>
  </si>
  <si>
    <t>Saint Petersburg State University</t>
  </si>
  <si>
    <t>Rutgers the State University of New Jersey</t>
  </si>
  <si>
    <t>Rice University</t>
  </si>
  <si>
    <t>Princeton University</t>
  </si>
  <si>
    <t>Politecnico di Milano</t>
  </si>
  <si>
    <t>Peter the Great St. Petersburg Polytechnic University</t>
  </si>
  <si>
    <t>Peking University</t>
  </si>
  <si>
    <t xml:space="preserve">Novosibirsk State University </t>
  </si>
  <si>
    <t>Northwestern University</t>
  </si>
  <si>
    <t>New York University Tandon School of Engineering</t>
  </si>
  <si>
    <t>National University of Singapore</t>
  </si>
  <si>
    <t>National Taiwan University</t>
  </si>
  <si>
    <t>National Research University Higher School of Economics</t>
  </si>
  <si>
    <t>National Research Tomsk State University</t>
  </si>
  <si>
    <t>National Research Nuclear University MEPhI</t>
  </si>
  <si>
    <t>Nanjing University</t>
  </si>
  <si>
    <t>Moscow State Institute of International Relations (MGIMO)</t>
  </si>
  <si>
    <t>Moscow Institute of Physics and Technology</t>
  </si>
  <si>
    <t>Michigan State University</t>
  </si>
  <si>
    <t>McMaster University</t>
  </si>
  <si>
    <t>Macquarie University</t>
  </si>
  <si>
    <t>EM Lyon Business School</t>
  </si>
  <si>
    <t>Universidad Nacional Autonoma de Mexico</t>
  </si>
  <si>
    <t>Universidad de los Andes</t>
  </si>
  <si>
    <t>Universidad de Chile</t>
  </si>
  <si>
    <t>Universidad Austral</t>
  </si>
  <si>
    <t>Tecnologico de Monterrey</t>
  </si>
  <si>
    <t>Pontificia Universidad Catolica de Chile</t>
  </si>
  <si>
    <t>Insper</t>
  </si>
  <si>
    <t>Brazil</t>
  </si>
  <si>
    <t>BR</t>
  </si>
  <si>
    <t>IE Business School</t>
  </si>
  <si>
    <t>Spain</t>
  </si>
  <si>
    <t>Koc University</t>
  </si>
  <si>
    <t>Turkey</t>
  </si>
  <si>
    <t>TR</t>
  </si>
  <si>
    <t>Instituto Tecnologico de Aeronautica</t>
  </si>
  <si>
    <t>Indian School of Business</t>
  </si>
  <si>
    <t>Icahn School of Medicine at Mount Sinai</t>
  </si>
  <si>
    <t>Johns Hopkins University</t>
  </si>
  <si>
    <t>Korea Advanced Institute of Science and Technology</t>
  </si>
  <si>
    <t>Fudan University</t>
  </si>
  <si>
    <t>ESSEC Business School</t>
  </si>
  <si>
    <t>ESADE Business and Law School</t>
  </si>
  <si>
    <t>Erasmus University Rotterdam</t>
  </si>
  <si>
    <t>Italy</t>
  </si>
  <si>
    <t>Switzerland</t>
  </si>
  <si>
    <t>University of Illinois Urbana-Campaign</t>
  </si>
  <si>
    <t>Mexico</t>
  </si>
  <si>
    <t>University of Georgia</t>
  </si>
  <si>
    <t>The University of New South Wales</t>
  </si>
  <si>
    <t>Netherlands</t>
  </si>
  <si>
    <t>South Korea</t>
  </si>
  <si>
    <t>KR</t>
  </si>
  <si>
    <t>Denmark</t>
  </si>
  <si>
    <t>University of California, Berkeley</t>
  </si>
  <si>
    <t>University of North Carolina at Chapel Hill</t>
  </si>
  <si>
    <t>University of Sydney</t>
  </si>
  <si>
    <t>University of Tokyo</t>
  </si>
  <si>
    <t>Japan</t>
  </si>
  <si>
    <t>JP</t>
  </si>
  <si>
    <t>Israel</t>
  </si>
  <si>
    <t>Pennsylvania State University</t>
  </si>
  <si>
    <t>University of Chicago</t>
  </si>
  <si>
    <t>Russia</t>
  </si>
  <si>
    <t>Sweden</t>
  </si>
  <si>
    <t>Nanyang Technological University</t>
  </si>
  <si>
    <t>Singapore</t>
  </si>
  <si>
    <t>SG</t>
  </si>
  <si>
    <t>Taiwan</t>
  </si>
  <si>
    <t>TW</t>
  </si>
  <si>
    <t>Chile</t>
  </si>
  <si>
    <t>CL</t>
  </si>
  <si>
    <t>MX</t>
  </si>
  <si>
    <t>Argentina</t>
  </si>
  <si>
    <t>AR</t>
  </si>
  <si>
    <t>Colombia</t>
  </si>
  <si>
    <t>CO</t>
  </si>
  <si>
    <t>University of Sao Paulo</t>
  </si>
  <si>
    <t>‎92064</t>
  </si>
  <si>
    <t>University of Campinas</t>
  </si>
  <si>
    <t>India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</si>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</sst>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textRotation="45"/>
    </xf>
    <xf numFmtId="1" fontId="0" fillId="0" borderId="0" xfId="0" applyNumberFormat="1"/>
    <xf numFmtId="1" fontId="3" fillId="0" borderId="0" xfId="0" applyNumberFormat="1" applyFont="1"/>
    <xf numFmtId="2" fontId="0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6" fillId="0" borderId="0" xfId="0" applyFont="1"/>
    <xf numFmtId="0" fontId="0" fillId="0" borderId="1" xfId="0" applyBorder="1"/>
    <xf numFmtId="0" fontId="6" fillId="0" borderId="1" xfId="0" applyFont="1" applyBorder="1"/>
    <xf numFmtId="1" fontId="0" fillId="0" borderId="0" xfId="0" applyNumberFormat="1" applyAlignment="1">
      <alignment horizontal="right" vertical="center"/>
    </xf>
    <xf numFmtId="0" fontId="6" fillId="0" borderId="0" xfId="0" applyFont="1" applyBorder="1"/>
    <xf numFmtId="0" fontId="0" fillId="0" borderId="0" xfId="0" applyBorder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9"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2" formatCode="0.00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45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irelitwin/Desktop/TFG/OTHERS/mooc-research-public/trunk/papers/emooc2017/EMOOC-CON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SERA-RAW"/>
      <sheetName val="COURSERA_EUROPE"/>
      <sheetName val="EDX-RAW"/>
      <sheetName val="EDX-EUROPE"/>
      <sheetName val="SHANGAI-ALUMNI-2016"/>
      <sheetName val="METRICS-UNIVERSITY"/>
      <sheetName val="METRICS-COUNTRY"/>
    </sheetNames>
    <sheetDataSet>
      <sheetData sheetId="0" refreshError="1"/>
      <sheetData sheetId="1" refreshError="1">
        <row r="2">
          <cell r="I2" t="str">
            <v>Sweden</v>
          </cell>
        </row>
        <row r="3">
          <cell r="I3" t="str">
            <v>Denmark</v>
          </cell>
        </row>
        <row r="4">
          <cell r="I4" t="str">
            <v>UK</v>
          </cell>
        </row>
        <row r="6">
          <cell r="I6" t="str">
            <v>UK</v>
          </cell>
        </row>
        <row r="8">
          <cell r="I8" t="str">
            <v>Israel</v>
          </cell>
        </row>
        <row r="9">
          <cell r="I9" t="str">
            <v>Germany</v>
          </cell>
        </row>
        <row r="10">
          <cell r="I10" t="str">
            <v>UK</v>
          </cell>
        </row>
        <row r="11">
          <cell r="I11" t="str">
            <v>Netherlands</v>
          </cell>
        </row>
        <row r="12">
          <cell r="I12" t="str">
            <v>Switzerland</v>
          </cell>
        </row>
        <row r="15">
          <cell r="I15" t="str">
            <v>Switzerland</v>
          </cell>
        </row>
        <row r="19">
          <cell r="I19" t="str">
            <v>Italy</v>
          </cell>
        </row>
        <row r="20">
          <cell r="I20" t="str">
            <v>Switzerland</v>
          </cell>
        </row>
        <row r="25">
          <cell r="I25" t="str">
            <v>France</v>
          </cell>
        </row>
        <row r="26">
          <cell r="I26" t="str">
            <v>Germany</v>
          </cell>
        </row>
        <row r="31">
          <cell r="I31" t="str">
            <v>France</v>
          </cell>
        </row>
        <row r="39">
          <cell r="I39" t="str">
            <v>Denmark</v>
          </cell>
        </row>
        <row r="40">
          <cell r="I40" t="str">
            <v>Netherlands</v>
          </cell>
        </row>
        <row r="54">
          <cell r="I54" t="str">
            <v>France</v>
          </cell>
        </row>
        <row r="69">
          <cell r="I69" t="str">
            <v>Switzerland</v>
          </cell>
        </row>
        <row r="73">
          <cell r="I73" t="str">
            <v>Spain</v>
          </cell>
        </row>
        <row r="76">
          <cell r="I76" t="str">
            <v>France</v>
          </cell>
        </row>
      </sheetData>
      <sheetData sheetId="2" refreshError="1"/>
      <sheetData sheetId="3" refreshError="1">
        <row r="2">
          <cell r="B2" t="str">
            <v>Germany</v>
          </cell>
        </row>
        <row r="3">
          <cell r="B3" t="str">
            <v>France</v>
          </cell>
        </row>
        <row r="4">
          <cell r="B4" t="str">
            <v>Netherlands</v>
          </cell>
        </row>
        <row r="6">
          <cell r="B6" t="str">
            <v>Switzerland</v>
          </cell>
        </row>
        <row r="7">
          <cell r="B7" t="str">
            <v>UK</v>
          </cell>
        </row>
        <row r="8">
          <cell r="B8" t="str">
            <v>Sweden</v>
          </cell>
        </row>
        <row r="9">
          <cell r="B9" t="str">
            <v>Belgium</v>
          </cell>
        </row>
        <row r="11">
          <cell r="B11" t="str">
            <v>Belgium</v>
          </cell>
        </row>
        <row r="13">
          <cell r="B13" t="str">
            <v>France</v>
          </cell>
        </row>
        <row r="14">
          <cell r="B14" t="str">
            <v>UK</v>
          </cell>
        </row>
        <row r="15">
          <cell r="B15" t="str">
            <v>Sweden</v>
          </cell>
        </row>
        <row r="16">
          <cell r="B16" t="str">
            <v>France</v>
          </cell>
        </row>
        <row r="19">
          <cell r="B19" t="str">
            <v>Spain</v>
          </cell>
        </row>
        <row r="20">
          <cell r="B20" t="str">
            <v>Spain</v>
          </cell>
        </row>
      </sheetData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le3" displayName="Table3" ref="A1:P148" totalsRowShown="0" headerRowDxfId="8">
  <autoFilter ref="A1:P148"/>
  <sortState ref="A2:P148">
    <sortCondition descending="1" ref="O1:O148"/>
  </sortState>
  <tableColumns count="16">
    <tableColumn id="1" name="universityName"/>
    <tableColumn id="2" name="country"/>
    <tableColumn id="8" name="countryCode"/>
    <tableColumn id="14" name="continent"/>
    <tableColumn id="3" name="universitySize" dataDxfId="7"/>
    <tableColumn id="4" name="universitySizeValue">
      <calculatedColumnFormula>IF(E2&lt;=5000,1,IF(E2&lt;=15000,2,IF(E2&lt;=25000,3,IF(E2&lt;=35000,4,5))))</calculatedColumnFormula>
    </tableColumn>
    <tableColumn id="12" name="shangaiRanking">
      <calculatedColumnFormula>#REF!</calculatedColumnFormula>
    </tableColumn>
    <tableColumn id="6" name="courseraMOOCS"/>
    <tableColumn id="7" name="edXMOOCS"/>
    <tableColumn id="13" name="totalMOOCS" dataDxfId="6">
      <calculatedColumnFormula>SUM(Table3[[#This Row],[courseraMOOCS]:[edXMOOCS]])</calculatedColumnFormula>
    </tableColumn>
    <tableColumn id="9" name="M2" dataDxfId="5">
      <calculatedColumnFormula>SUM(Table3[[#This Row],[courseraMOOCS]:[edXMOOCS]])/EXP(Table3[[#This Row],[universitySizeValue]])</calculatedColumnFormula>
    </tableColumn>
    <tableColumn id="16" name="ranking2" dataDxfId="4" dataCellStyle="Comma"/>
    <tableColumn id="10" name="M9" dataDxfId="3">
      <calculatedColumnFormula>EXP(-Table3[[#This Row],[M2]])</calculatedColumnFormula>
    </tableColumn>
    <tableColumn id="15" name="ranking9" dataDxfId="2" dataCellStyle="Comma"/>
    <tableColumn id="11" name="M10" dataDxfId="1">
      <calculatedColumnFormula>SUM(Table3[[#This Row],[courseraMOOCS]:[edXMOOCS]])/EXP(-Table3[[#This Row],[shangaiRanking]]/500)</calculatedColumnFormula>
    </tableColumn>
    <tableColumn id="5" name="ranking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abSelected="1" workbookViewId="0">
      <selection activeCell="R145" sqref="R145"/>
    </sheetView>
  </sheetViews>
  <sheetFormatPr baseColWidth="10" defaultRowHeight="16" x14ac:dyDescent="0.2"/>
  <cols>
    <col min="1" max="1" width="55.6640625" customWidth="1"/>
    <col min="3" max="3" width="8.5" customWidth="1"/>
    <col min="9" max="9" width="11.33203125" bestFit="1" customWidth="1"/>
  </cols>
  <sheetData>
    <row r="1" spans="1:16" ht="77" x14ac:dyDescent="0.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58</v>
      </c>
      <c r="I1" s="1" t="s">
        <v>59</v>
      </c>
      <c r="J1" s="1" t="s">
        <v>60</v>
      </c>
      <c r="K1" s="1" t="s">
        <v>0</v>
      </c>
      <c r="L1" s="1" t="s">
        <v>62</v>
      </c>
      <c r="M1" s="1" t="s">
        <v>1</v>
      </c>
      <c r="N1" s="1" t="s">
        <v>63</v>
      </c>
      <c r="O1" s="1" t="s">
        <v>2</v>
      </c>
      <c r="P1" s="1" t="s">
        <v>61</v>
      </c>
    </row>
    <row r="2" spans="1:16" x14ac:dyDescent="0.2">
      <c r="A2" t="s">
        <v>150</v>
      </c>
      <c r="B2" t="s">
        <v>202</v>
      </c>
      <c r="C2" t="s">
        <v>29</v>
      </c>
      <c r="D2" t="s">
        <v>57</v>
      </c>
      <c r="E2" s="2">
        <v>31000</v>
      </c>
      <c r="F2">
        <f>IF(E2&lt;=5000,1,IF(E2&lt;=15000,2,IF(E2&lt;=25000,3,IF(E2&lt;=35000,4,5))))</f>
        <v>4</v>
      </c>
      <c r="G2">
        <v>1000</v>
      </c>
      <c r="H2" s="8">
        <v>59</v>
      </c>
      <c r="J2" s="6">
        <f>SUM(Table3[[#This Row],[courseraMOOCS]:[edXMOOCS]])</f>
        <v>59</v>
      </c>
      <c r="K2" s="7">
        <f>SUM(Table3[[#This Row],[courseraMOOCS]:[edXMOOCS]])/EXP(Table3[[#This Row],[universitySizeValue]])</f>
        <v>1.0806226944353168</v>
      </c>
      <c r="L2" s="5">
        <v>46</v>
      </c>
      <c r="M2" s="7">
        <f>EXP(-Table3[[#This Row],[M2]])</f>
        <v>0.33938412722600192</v>
      </c>
      <c r="N2" s="5">
        <v>46</v>
      </c>
      <c r="O2" s="7">
        <f>SUM(Table3[[#This Row],[courseraMOOCS]:[edXMOOCS]])/EXP(-Table3[[#This Row],[shangaiRanking]]/500)</f>
        <v>435.95430983690835</v>
      </c>
      <c r="P2" s="2">
        <v>1</v>
      </c>
    </row>
    <row r="3" spans="1:16" x14ac:dyDescent="0.2">
      <c r="A3" t="s">
        <v>78</v>
      </c>
      <c r="B3" t="s">
        <v>184</v>
      </c>
      <c r="C3" t="s">
        <v>4</v>
      </c>
      <c r="D3" t="s">
        <v>57</v>
      </c>
      <c r="E3" s="2">
        <v>10536</v>
      </c>
      <c r="F3">
        <f>IF(E3&lt;=5000,1,IF(E3&lt;=15000,2,IF(E3&lt;=25000,3,IF(E3&lt;=35000,4,5))))</f>
        <v>2</v>
      </c>
      <c r="G3">
        <v>1000</v>
      </c>
      <c r="H3">
        <v>37</v>
      </c>
      <c r="J3" s="6">
        <f>SUM(Table3[[#This Row],[courseraMOOCS]:[edXMOOCS]])</f>
        <v>37</v>
      </c>
      <c r="K3" s="7">
        <f>SUM(Table3[[#This Row],[courseraMOOCS]:[edXMOOCS]])/EXP(Table3[[#This Row],[universitySizeValue]])</f>
        <v>5.0074054797546692</v>
      </c>
      <c r="L3" s="5">
        <v>4</v>
      </c>
      <c r="M3" s="7">
        <f>EXP(-Table3[[#This Row],[M2]])</f>
        <v>6.6882335720791575E-3</v>
      </c>
      <c r="N3" s="5">
        <v>4</v>
      </c>
      <c r="O3" s="7">
        <f>SUM(Table3[[#This Row],[courseraMOOCS]:[edXMOOCS]])/EXP(-Table3[[#This Row],[shangaiRanking]]/500)</f>
        <v>273.39507566043403</v>
      </c>
      <c r="P3" s="2">
        <v>2</v>
      </c>
    </row>
    <row r="4" spans="1:16" x14ac:dyDescent="0.2">
      <c r="A4" t="s">
        <v>151</v>
      </c>
      <c r="B4" s="13" t="s">
        <v>202</v>
      </c>
      <c r="C4" s="13" t="s">
        <v>29</v>
      </c>
      <c r="D4" s="13" t="s">
        <v>57</v>
      </c>
      <c r="E4" s="2">
        <v>16440</v>
      </c>
      <c r="F4">
        <f>IF(E4&lt;=5000,1,IF(E4&lt;=15000,2,IF(E4&lt;=25000,3,IF(E4&lt;=35000,4,5))))</f>
        <v>3</v>
      </c>
      <c r="G4">
        <v>1000</v>
      </c>
      <c r="H4" s="8">
        <v>25</v>
      </c>
      <c r="J4" s="6">
        <f>SUM(Table3[[#This Row],[courseraMOOCS]:[edXMOOCS]])</f>
        <v>25</v>
      </c>
      <c r="K4" s="7">
        <f>SUM(Table3[[#This Row],[courseraMOOCS]:[edXMOOCS]])/EXP(Table3[[#This Row],[universitySizeValue]])</f>
        <v>1.2446767091965987</v>
      </c>
      <c r="L4" s="5">
        <v>38</v>
      </c>
      <c r="M4" s="7">
        <f>EXP(-Table3[[#This Row],[M2]])</f>
        <v>0.28803401182726546</v>
      </c>
      <c r="N4" s="5">
        <v>38</v>
      </c>
      <c r="O4" s="7">
        <f>SUM(Table3[[#This Row],[courseraMOOCS]:[edXMOOCS]])/EXP(-Table3[[#This Row],[shangaiRanking]]/500)</f>
        <v>184.72640247326623</v>
      </c>
      <c r="P4" s="2">
        <v>3</v>
      </c>
    </row>
    <row r="5" spans="1:16" x14ac:dyDescent="0.2">
      <c r="A5" t="s">
        <v>152</v>
      </c>
      <c r="B5" t="s">
        <v>202</v>
      </c>
      <c r="C5" t="s">
        <v>29</v>
      </c>
      <c r="D5" t="s">
        <v>57</v>
      </c>
      <c r="E5" s="2">
        <v>19980</v>
      </c>
      <c r="F5">
        <f>IF(E5&lt;=5000,1,IF(E5&lt;=15000,2,IF(E5&lt;=25000,3,IF(E5&lt;=35000,4,5))))</f>
        <v>3</v>
      </c>
      <c r="G5">
        <v>1000</v>
      </c>
      <c r="H5" s="8">
        <v>22</v>
      </c>
      <c r="J5" s="6">
        <f>SUM(Table3[[#This Row],[courseraMOOCS]:[edXMOOCS]])</f>
        <v>22</v>
      </c>
      <c r="K5" s="7">
        <f>SUM(Table3[[#This Row],[courseraMOOCS]:[edXMOOCS]])/EXP(Table3[[#This Row],[universitySizeValue]])</f>
        <v>1.0953155040930067</v>
      </c>
      <c r="L5" s="5">
        <v>41</v>
      </c>
      <c r="M5" s="7">
        <f>EXP(-Table3[[#This Row],[M2]])</f>
        <v>0.33443407498210159</v>
      </c>
      <c r="N5" s="5">
        <v>41</v>
      </c>
      <c r="O5" s="7">
        <f>SUM(Table3[[#This Row],[courseraMOOCS]:[edXMOOCS]])/EXP(-Table3[[#This Row],[shangaiRanking]]/500)</f>
        <v>162.55923417647429</v>
      </c>
      <c r="P5" s="2">
        <v>4</v>
      </c>
    </row>
    <row r="6" spans="1:16" x14ac:dyDescent="0.2">
      <c r="A6" t="s">
        <v>81</v>
      </c>
      <c r="B6" t="s">
        <v>77</v>
      </c>
      <c r="C6" t="s">
        <v>65</v>
      </c>
      <c r="D6" t="s">
        <v>64</v>
      </c>
      <c r="E6" s="2">
        <v>5983</v>
      </c>
      <c r="F6">
        <f>IF(E6&lt;=5000,1,IF(E6&lt;=15000,2,IF(E6&lt;=25000,3,IF(E6&lt;=35000,4,5))))</f>
        <v>2</v>
      </c>
      <c r="G6">
        <v>1000</v>
      </c>
      <c r="H6">
        <v>21</v>
      </c>
      <c r="J6" s="6">
        <f>SUM(Table3[[#This Row],[courseraMOOCS]:[edXMOOCS]])</f>
        <v>21</v>
      </c>
      <c r="K6" s="7">
        <f>SUM(Table3[[#This Row],[courseraMOOCS]:[edXMOOCS]])/EXP(Table3[[#This Row],[universitySizeValue]])</f>
        <v>2.8420409479688664</v>
      </c>
      <c r="L6" s="5">
        <v>16</v>
      </c>
      <c r="M6" s="7">
        <f>EXP(-Table3[[#This Row],[M2]])</f>
        <v>5.8306543822617622E-2</v>
      </c>
      <c r="N6" s="5">
        <v>16</v>
      </c>
      <c r="O6" s="7">
        <f>SUM(Table3[[#This Row],[courseraMOOCS]:[edXMOOCS]])/EXP(-Table3[[#This Row],[shangaiRanking]]/500)</f>
        <v>155.17017807754365</v>
      </c>
      <c r="P6" s="2">
        <v>5</v>
      </c>
    </row>
    <row r="7" spans="1:16" x14ac:dyDescent="0.2">
      <c r="A7" t="s">
        <v>180</v>
      </c>
      <c r="B7" t="s">
        <v>79</v>
      </c>
      <c r="C7" t="s">
        <v>8</v>
      </c>
      <c r="D7" t="s">
        <v>57</v>
      </c>
      <c r="E7" s="2">
        <v>5200</v>
      </c>
      <c r="F7">
        <f>IF(E7&lt;=5000,1,IF(E7&lt;=15000,2,IF(E7&lt;=25000,3,IF(E7&lt;=35000,4,5))))</f>
        <v>2</v>
      </c>
      <c r="G7">
        <v>1000</v>
      </c>
      <c r="H7">
        <v>18</v>
      </c>
      <c r="J7" s="6">
        <f>SUM(Table3[[#This Row],[courseraMOOCS]:[edXMOOCS]])</f>
        <v>18</v>
      </c>
      <c r="K7" s="7">
        <f>SUM(Table3[[#This Row],[courseraMOOCS]:[edXMOOCS]])/EXP(Table3[[#This Row],[universitySizeValue]])</f>
        <v>2.4360350982590284</v>
      </c>
      <c r="L7" s="5">
        <v>19</v>
      </c>
      <c r="M7" s="7">
        <f>EXP(-Table3[[#This Row],[M2]])</f>
        <v>8.7507121683763331E-2</v>
      </c>
      <c r="N7" s="5">
        <v>19</v>
      </c>
      <c r="O7" s="7">
        <f>SUM(Table3[[#This Row],[courseraMOOCS]:[edXMOOCS]])/EXP(-Table3[[#This Row],[shangaiRanking]]/500)</f>
        <v>133.00300978075168</v>
      </c>
      <c r="P7" s="2">
        <v>6</v>
      </c>
    </row>
    <row r="8" spans="1:16" x14ac:dyDescent="0.2">
      <c r="A8" t="s">
        <v>155</v>
      </c>
      <c r="B8" t="s">
        <v>202</v>
      </c>
      <c r="C8" t="s">
        <v>29</v>
      </c>
      <c r="D8" t="s">
        <v>57</v>
      </c>
      <c r="E8" s="2">
        <v>3319</v>
      </c>
      <c r="F8">
        <f>IF(E8&lt;=5000,1,IF(E8&lt;=15000,2,IF(E8&lt;=25000,3,IF(E8&lt;=35000,4,5))))</f>
        <v>1</v>
      </c>
      <c r="G8">
        <v>501</v>
      </c>
      <c r="H8" s="8">
        <v>39</v>
      </c>
      <c r="J8" s="6">
        <f>SUM(Table3[[#This Row],[courseraMOOCS]:[edXMOOCS]])</f>
        <v>39</v>
      </c>
      <c r="K8" s="7">
        <f>SUM(Table3[[#This Row],[courseraMOOCS]:[edXMOOCS]])/EXP(Table3[[#This Row],[universitySizeValue]])</f>
        <v>14.347298205686251</v>
      </c>
      <c r="L8" s="5">
        <v>1</v>
      </c>
      <c r="M8" s="7">
        <f>EXP(-Table3[[#This Row],[M2]])</f>
        <v>5.8755369128284287E-7</v>
      </c>
      <c r="N8" s="5">
        <v>1</v>
      </c>
      <c r="O8" s="7">
        <f>SUM(Table3[[#This Row],[courseraMOOCS]:[edXMOOCS]])/EXP(-Table3[[#This Row],[shangaiRanking]]/500)</f>
        <v>106.22522945992654</v>
      </c>
      <c r="P8" s="2">
        <v>7</v>
      </c>
    </row>
    <row r="9" spans="1:16" x14ac:dyDescent="0.2">
      <c r="A9" t="s">
        <v>161</v>
      </c>
      <c r="B9" s="13" t="s">
        <v>214</v>
      </c>
      <c r="C9" s="13" t="s">
        <v>215</v>
      </c>
      <c r="D9" s="13" t="s">
        <v>64</v>
      </c>
      <c r="E9" s="2">
        <v>16665</v>
      </c>
      <c r="F9">
        <f>IF(E9&lt;=5000,1,IF(E9&lt;=15000,2,IF(E9&lt;=25000,3,IF(E9&lt;=35000,4,5))))</f>
        <v>3</v>
      </c>
      <c r="G9">
        <v>1000</v>
      </c>
      <c r="H9">
        <v>14</v>
      </c>
      <c r="J9" s="6">
        <f>SUM(Table3[[#This Row],[courseraMOOCS]:[edXMOOCS]])</f>
        <v>14</v>
      </c>
      <c r="K9" s="7">
        <f>SUM(Table3[[#This Row],[courseraMOOCS]:[edXMOOCS]])/EXP(Table3[[#This Row],[universitySizeValue]])</f>
        <v>0.69701895715009521</v>
      </c>
      <c r="L9" s="5">
        <v>62</v>
      </c>
      <c r="M9" s="7">
        <f>EXP(-Table3[[#This Row],[M2]])</f>
        <v>0.49806785453638885</v>
      </c>
      <c r="N9" s="5">
        <v>62</v>
      </c>
      <c r="O9" s="7">
        <f>SUM(Table3[[#This Row],[courseraMOOCS]:[edXMOOCS]])/EXP(-Table3[[#This Row],[shangaiRanking]]/500)</f>
        <v>103.4467853850291</v>
      </c>
      <c r="P9" s="2">
        <v>8</v>
      </c>
    </row>
    <row r="10" spans="1:16" x14ac:dyDescent="0.2">
      <c r="A10" t="s">
        <v>169</v>
      </c>
      <c r="B10" t="s">
        <v>170</v>
      </c>
      <c r="C10" t="s">
        <v>13</v>
      </c>
      <c r="D10" t="s">
        <v>57</v>
      </c>
      <c r="E10" s="2">
        <v>547</v>
      </c>
      <c r="F10">
        <f>IF(E10&lt;=5000,1,IF(E10&lt;=15000,2,IF(E10&lt;=25000,3,IF(E10&lt;=35000,4,5))))</f>
        <v>1</v>
      </c>
      <c r="G10">
        <v>1000</v>
      </c>
      <c r="H10">
        <v>13</v>
      </c>
      <c r="J10" s="6">
        <f>SUM(Table3[[#This Row],[courseraMOOCS]:[edXMOOCS]])</f>
        <v>13</v>
      </c>
      <c r="K10" s="7">
        <f>SUM(Table3[[#This Row],[courseraMOOCS]:[edXMOOCS]])/EXP(Table3[[#This Row],[universitySizeValue]])</f>
        <v>4.7824327352287508</v>
      </c>
      <c r="L10" s="5">
        <v>5</v>
      </c>
      <c r="M10" s="7">
        <f>EXP(-Table3[[#This Row],[M2]])</f>
        <v>8.3755985494916221E-3</v>
      </c>
      <c r="N10" s="5">
        <v>5</v>
      </c>
      <c r="O10" s="7">
        <f>SUM(Table3[[#This Row],[courseraMOOCS]:[edXMOOCS]])/EXP(-Table3[[#This Row],[shangaiRanking]]/500)</f>
        <v>96.05772928609845</v>
      </c>
      <c r="P10" s="2">
        <v>9</v>
      </c>
    </row>
    <row r="11" spans="1:16" x14ac:dyDescent="0.2">
      <c r="A11" t="s">
        <v>112</v>
      </c>
      <c r="B11" t="s">
        <v>77</v>
      </c>
      <c r="C11" t="s">
        <v>65</v>
      </c>
      <c r="D11" t="s">
        <v>64</v>
      </c>
      <c r="E11" s="2">
        <v>3213</v>
      </c>
      <c r="F11">
        <f>IF(E11&lt;=5000,1,IF(E11&lt;=15000,2,IF(E11&lt;=25000,3,IF(E11&lt;=35000,4,5))))</f>
        <v>1</v>
      </c>
      <c r="G11">
        <v>1000</v>
      </c>
      <c r="H11">
        <v>12</v>
      </c>
      <c r="J11" s="6">
        <f>SUM(Table3[[#This Row],[courseraMOOCS]:[edXMOOCS]])</f>
        <v>12</v>
      </c>
      <c r="K11" s="7">
        <f>SUM(Table3[[#This Row],[courseraMOOCS]:[edXMOOCS]])/EXP(Table3[[#This Row],[universitySizeValue]])</f>
        <v>4.414553294057308</v>
      </c>
      <c r="L11" s="5">
        <v>8</v>
      </c>
      <c r="M11" s="7">
        <f>EXP(-Table3[[#This Row],[M2]])</f>
        <v>1.2099958041170566E-2</v>
      </c>
      <c r="N11" s="5">
        <v>8</v>
      </c>
      <c r="O11" s="7">
        <f>SUM(Table3[[#This Row],[courseraMOOCS]:[edXMOOCS]])/EXP(-Table3[[#This Row],[shangaiRanking]]/500)</f>
        <v>88.668673187167798</v>
      </c>
      <c r="P11" s="2">
        <v>10</v>
      </c>
    </row>
    <row r="12" spans="1:16" x14ac:dyDescent="0.2">
      <c r="A12" t="s">
        <v>164</v>
      </c>
      <c r="B12" s="13" t="s">
        <v>186</v>
      </c>
      <c r="C12" s="13" t="s">
        <v>211</v>
      </c>
      <c r="D12" s="13" t="s">
        <v>64</v>
      </c>
      <c r="E12" s="2">
        <v>100000</v>
      </c>
      <c r="F12">
        <f>IF(E12&lt;=5000,1,IF(E12&lt;=15000,2,IF(E12&lt;=25000,3,IF(E12&lt;=35000,4,5))))</f>
        <v>5</v>
      </c>
      <c r="G12">
        <v>1000</v>
      </c>
      <c r="H12">
        <v>12</v>
      </c>
      <c r="J12" s="6">
        <f>SUM(Table3[[#This Row],[courseraMOOCS]:[edXMOOCS]])</f>
        <v>12</v>
      </c>
      <c r="K12" s="7">
        <f>SUM(Table3[[#This Row],[courseraMOOCS]:[edXMOOCS]])/EXP(Table3[[#This Row],[universitySizeValue]])</f>
        <v>8.0855363989025611E-2</v>
      </c>
      <c r="L12" s="5">
        <v>108</v>
      </c>
      <c r="M12" s="7">
        <f>EXP(-Table3[[#This Row],[M2]])</f>
        <v>0.92232708350789983</v>
      </c>
      <c r="N12" s="5">
        <v>108</v>
      </c>
      <c r="O12" s="7">
        <f>SUM(Table3[[#This Row],[courseraMOOCS]:[edXMOOCS]])/EXP(-Table3[[#This Row],[shangaiRanking]]/500)</f>
        <v>88.668673187167798</v>
      </c>
      <c r="P12" s="2">
        <v>11</v>
      </c>
    </row>
    <row r="13" spans="1:16" x14ac:dyDescent="0.2">
      <c r="A13" t="s">
        <v>193</v>
      </c>
      <c r="B13" s="13" t="s">
        <v>77</v>
      </c>
      <c r="C13" s="13" t="s">
        <v>65</v>
      </c>
      <c r="D13" s="13" t="s">
        <v>64</v>
      </c>
      <c r="E13" s="2">
        <v>33000</v>
      </c>
      <c r="F13">
        <f>IF(E13&lt;=5000,1,IF(E13&lt;=15000,2,IF(E13&lt;=25000,3,IF(E13&lt;=35000,4,5))))</f>
        <v>4</v>
      </c>
      <c r="G13">
        <v>5</v>
      </c>
      <c r="H13">
        <v>83</v>
      </c>
      <c r="J13" s="6">
        <f>SUM(Table3[[#This Row],[courseraMOOCS]:[edXMOOCS]])</f>
        <v>83</v>
      </c>
      <c r="K13" s="7">
        <f>SUM(Table3[[#This Row],[courseraMOOCS]:[edXMOOCS]])/EXP(Table3[[#This Row],[universitySizeValue]])</f>
        <v>1.520198027764937</v>
      </c>
      <c r="L13" s="5">
        <v>27</v>
      </c>
      <c r="M13" s="7">
        <f>EXP(-Table3[[#This Row],[M2]])</f>
        <v>0.21866858021418625</v>
      </c>
      <c r="N13" s="5">
        <v>27</v>
      </c>
      <c r="O13" s="7">
        <f>SUM(Table3[[#This Row],[courseraMOOCS]:[edXMOOCS]])/EXP(-Table3[[#This Row],[shangaiRanking]]/500)</f>
        <v>83.83416386798595</v>
      </c>
      <c r="P13" s="2">
        <v>12</v>
      </c>
    </row>
    <row r="14" spans="1:16" x14ac:dyDescent="0.2">
      <c r="A14" t="s">
        <v>5</v>
      </c>
      <c r="B14" t="str">
        <f>'[1]EDX-EUROPE'!B4</f>
        <v>Netherlands</v>
      </c>
      <c r="C14" t="s">
        <v>6</v>
      </c>
      <c r="D14" t="s">
        <v>57</v>
      </c>
      <c r="E14" s="2">
        <v>19613</v>
      </c>
      <c r="F14">
        <f>IF(E14&lt;=5000,1,IF(E14&lt;=15000,2,IF(E14&lt;=25000,3,IF(E14&lt;=35000,4,5))))</f>
        <v>3</v>
      </c>
      <c r="G14">
        <v>151</v>
      </c>
      <c r="I14">
        <v>51</v>
      </c>
      <c r="J14">
        <f>SUM(Table3[[#This Row],[courseraMOOCS]:[edXMOOCS]])</f>
        <v>51</v>
      </c>
      <c r="K14" s="4">
        <f>SUM(Table3[[#This Row],[courseraMOOCS]:[edXMOOCS]])/EXP(Table3[[#This Row],[universitySizeValue]])</f>
        <v>2.539140486761061</v>
      </c>
      <c r="L14" s="5">
        <v>18</v>
      </c>
      <c r="M14" s="4">
        <f>EXP(-Table3[[#This Row],[M2]])</f>
        <v>7.893421564554004E-2</v>
      </c>
      <c r="N14" s="5">
        <v>18</v>
      </c>
      <c r="O14" s="4">
        <f>SUM(Table3[[#This Row],[courseraMOOCS]:[edXMOOCS]])/EXP(-Table3[[#This Row],[shangaiRanking]]/500)</f>
        <v>68.980622562183584</v>
      </c>
      <c r="P14" s="2">
        <v>13</v>
      </c>
    </row>
    <row r="15" spans="1:16" x14ac:dyDescent="0.2">
      <c r="A15" t="s">
        <v>138</v>
      </c>
      <c r="B15" t="s">
        <v>202</v>
      </c>
      <c r="C15" t="s">
        <v>29</v>
      </c>
      <c r="D15" t="s">
        <v>57</v>
      </c>
      <c r="E15" s="2">
        <v>32400</v>
      </c>
      <c r="F15">
        <f>IF(E15&lt;=5000,1,IF(E15&lt;=15000,2,IF(E15&lt;=25000,3,IF(E15&lt;=35000,4,5))))</f>
        <v>4</v>
      </c>
      <c r="G15">
        <v>301</v>
      </c>
      <c r="H15">
        <v>36</v>
      </c>
      <c r="J15" s="6">
        <f>SUM(Table3[[#This Row],[courseraMOOCS]:[edXMOOCS]])</f>
        <v>36</v>
      </c>
      <c r="K15" s="7">
        <f>SUM(Table3[[#This Row],[courseraMOOCS]:[edXMOOCS]])/EXP(Table3[[#This Row],[universitySizeValue]])</f>
        <v>0.65936299999443049</v>
      </c>
      <c r="L15" s="5">
        <v>64</v>
      </c>
      <c r="M15" s="7">
        <f>EXP(-Table3[[#This Row],[M2]])</f>
        <v>0.51718067367804454</v>
      </c>
      <c r="N15" s="5">
        <v>64</v>
      </c>
      <c r="O15" s="7">
        <f>SUM(Table3[[#This Row],[courseraMOOCS]:[edXMOOCS]])/EXP(-Table3[[#This Row],[shangaiRanking]]/500)</f>
        <v>65.727600647745518</v>
      </c>
      <c r="P15" s="2">
        <v>14</v>
      </c>
    </row>
    <row r="16" spans="1:16" x14ac:dyDescent="0.2">
      <c r="A16" t="s">
        <v>163</v>
      </c>
      <c r="B16" s="13" t="s">
        <v>212</v>
      </c>
      <c r="C16" s="13" t="s">
        <v>213</v>
      </c>
      <c r="D16" s="13" t="s">
        <v>64</v>
      </c>
      <c r="E16" s="2"/>
      <c r="F16">
        <f>IF(E16&lt;=5000,1,IF(E16&lt;=15000,2,IF(E16&lt;=25000,3,IF(E16&lt;=35000,4,5))))</f>
        <v>1</v>
      </c>
      <c r="G16">
        <v>1000</v>
      </c>
      <c r="H16">
        <v>8</v>
      </c>
      <c r="J16" s="6">
        <f>SUM(Table3[[#This Row],[courseraMOOCS]:[edXMOOCS]])</f>
        <v>8</v>
      </c>
      <c r="K16" s="7">
        <f>SUM(Table3[[#This Row],[courseraMOOCS]:[edXMOOCS]])/EXP(Table3[[#This Row],[universitySizeValue]])</f>
        <v>2.9430355293715387</v>
      </c>
      <c r="L16" s="5">
        <v>15</v>
      </c>
      <c r="M16" s="7">
        <f>EXP(-Table3[[#This Row],[M2]])</f>
        <v>5.2705496583760496E-2</v>
      </c>
      <c r="N16" s="5">
        <v>15</v>
      </c>
      <c r="O16" s="7">
        <f>SUM(Table3[[#This Row],[courseraMOOCS]:[edXMOOCS]])/EXP(-Table3[[#This Row],[shangaiRanking]]/500)</f>
        <v>59.112448791445196</v>
      </c>
      <c r="P16" s="2">
        <v>15</v>
      </c>
    </row>
    <row r="17" spans="1:16" x14ac:dyDescent="0.2">
      <c r="A17" t="s">
        <v>118</v>
      </c>
      <c r="B17" t="s">
        <v>183</v>
      </c>
      <c r="C17" t="s">
        <v>48</v>
      </c>
      <c r="D17" t="s">
        <v>57</v>
      </c>
      <c r="E17" s="2">
        <v>13404</v>
      </c>
      <c r="F17">
        <f>IF(E17&lt;=5000,1,IF(E17&lt;=15000,2,IF(E17&lt;=25000,3,IF(E17&lt;=35000,4,5))))</f>
        <v>2</v>
      </c>
      <c r="G17">
        <v>1000</v>
      </c>
      <c r="H17">
        <v>8</v>
      </c>
      <c r="J17" s="6">
        <f>SUM(Table3[[#This Row],[courseraMOOCS]:[edXMOOCS]])</f>
        <v>8</v>
      </c>
      <c r="K17" s="7">
        <f>SUM(Table3[[#This Row],[courseraMOOCS]:[edXMOOCS]])/EXP(Table3[[#This Row],[universitySizeValue]])</f>
        <v>1.0826822658929016</v>
      </c>
      <c r="L17" s="5">
        <v>43</v>
      </c>
      <c r="M17" s="7">
        <f>EXP(-Table3[[#This Row],[M2]])</f>
        <v>0.33868586067616541</v>
      </c>
      <c r="N17" s="5">
        <v>45</v>
      </c>
      <c r="O17" s="7">
        <f>SUM(Table3[[#This Row],[courseraMOOCS]:[edXMOOCS]])/EXP(-Table3[[#This Row],[shangaiRanking]]/500)</f>
        <v>59.112448791445196</v>
      </c>
      <c r="P17" s="2">
        <v>16</v>
      </c>
    </row>
    <row r="18" spans="1:16" x14ac:dyDescent="0.2">
      <c r="A18" t="s">
        <v>100</v>
      </c>
      <c r="B18" t="s">
        <v>77</v>
      </c>
      <c r="C18" t="s">
        <v>65</v>
      </c>
      <c r="D18" t="s">
        <v>64</v>
      </c>
      <c r="E18" s="2">
        <v>10019</v>
      </c>
      <c r="F18">
        <f>IF(E18&lt;=5000,1,IF(E18&lt;=15000,2,IF(E18&lt;=25000,3,IF(E18&lt;=35000,4,5))))</f>
        <v>2</v>
      </c>
      <c r="G18">
        <v>17</v>
      </c>
      <c r="H18">
        <v>54</v>
      </c>
      <c r="J18" s="6">
        <f>SUM(Table3[[#This Row],[courseraMOOCS]:[edXMOOCS]])</f>
        <v>54</v>
      </c>
      <c r="K18" s="7">
        <f>SUM(Table3[[#This Row],[courseraMOOCS]:[edXMOOCS]])/EXP(Table3[[#This Row],[universitySizeValue]])</f>
        <v>7.3081052947770848</v>
      </c>
      <c r="L18" s="5">
        <v>2</v>
      </c>
      <c r="M18" s="7">
        <f>EXP(-Table3[[#This Row],[M2]])</f>
        <v>6.7008546448787509E-4</v>
      </c>
      <c r="N18" s="5">
        <v>2</v>
      </c>
      <c r="O18" s="7">
        <f>SUM(Table3[[#This Row],[courseraMOOCS]:[edXMOOCS]])/EXP(-Table3[[#This Row],[shangaiRanking]]/500)</f>
        <v>55.867568763318367</v>
      </c>
      <c r="P18" s="2">
        <v>17</v>
      </c>
    </row>
    <row r="19" spans="1:16" x14ac:dyDescent="0.2">
      <c r="A19" t="s">
        <v>149</v>
      </c>
      <c r="B19" t="s">
        <v>207</v>
      </c>
      <c r="C19" t="s">
        <v>208</v>
      </c>
      <c r="D19" t="s">
        <v>75</v>
      </c>
      <c r="E19" s="2">
        <v>32168</v>
      </c>
      <c r="F19">
        <f>IF(E19&lt;=5000,1,IF(E19&lt;=15000,2,IF(E19&lt;=25000,3,IF(E19&lt;=35000,4,5))))</f>
        <v>4</v>
      </c>
      <c r="G19">
        <v>151</v>
      </c>
      <c r="H19" s="8">
        <v>41</v>
      </c>
      <c r="J19" s="6">
        <f>SUM(Table3[[#This Row],[courseraMOOCS]:[edXMOOCS]])</f>
        <v>41</v>
      </c>
      <c r="K19" s="7">
        <f>SUM(Table3[[#This Row],[courseraMOOCS]:[edXMOOCS]])/EXP(Table3[[#This Row],[universitySizeValue]])</f>
        <v>0.75094119443810148</v>
      </c>
      <c r="L19" s="5">
        <v>56</v>
      </c>
      <c r="M19" s="7">
        <f>EXP(-Table3[[#This Row],[M2]])</f>
        <v>0.47192217312544532</v>
      </c>
      <c r="N19" s="5">
        <v>56</v>
      </c>
      <c r="O19" s="7">
        <f>SUM(Table3[[#This Row],[courseraMOOCS]:[edXMOOCS]])/EXP(-Table3[[#This Row],[shangaiRanking]]/500)</f>
        <v>55.455010295088769</v>
      </c>
      <c r="P19" s="2">
        <v>18</v>
      </c>
    </row>
    <row r="20" spans="1:16" x14ac:dyDescent="0.2">
      <c r="A20" t="s">
        <v>144</v>
      </c>
      <c r="B20" s="13" t="s">
        <v>90</v>
      </c>
      <c r="C20" s="13" t="s">
        <v>91</v>
      </c>
      <c r="D20" s="13" t="s">
        <v>75</v>
      </c>
      <c r="E20" s="2">
        <v>30248</v>
      </c>
      <c r="F20">
        <f>IF(E20&lt;=5000,1,IF(E20&lt;=15000,2,IF(E20&lt;=25000,3,IF(E20&lt;=35000,4,5))))</f>
        <v>4</v>
      </c>
      <c r="G20">
        <v>71</v>
      </c>
      <c r="H20" s="8">
        <v>45</v>
      </c>
      <c r="J20" s="6">
        <f>SUM(Table3[[#This Row],[courseraMOOCS]:[edXMOOCS]])</f>
        <v>45</v>
      </c>
      <c r="K20" s="7">
        <f>SUM(Table3[[#This Row],[courseraMOOCS]:[edXMOOCS]])/EXP(Table3[[#This Row],[universitySizeValue]])</f>
        <v>0.82420374999303814</v>
      </c>
      <c r="L20" s="5">
        <v>50</v>
      </c>
      <c r="M20" s="7">
        <f>EXP(-Table3[[#This Row],[M2]])</f>
        <v>0.43858407604120675</v>
      </c>
      <c r="N20" s="5">
        <v>50</v>
      </c>
      <c r="O20" s="7">
        <f>SUM(Table3[[#This Row],[courseraMOOCS]:[edXMOOCS]])/EXP(-Table3[[#This Row],[shangaiRanking]]/500)</f>
        <v>51.865949184165224</v>
      </c>
      <c r="P20" s="2">
        <v>19</v>
      </c>
    </row>
    <row r="21" spans="1:16" x14ac:dyDescent="0.2">
      <c r="A21" t="s">
        <v>185</v>
      </c>
      <c r="B21" t="s">
        <v>77</v>
      </c>
      <c r="C21" t="s">
        <v>65</v>
      </c>
      <c r="D21" t="s">
        <v>64</v>
      </c>
      <c r="E21" s="2">
        <v>44087</v>
      </c>
      <c r="F21">
        <f>IF(E21&lt;=5000,1,IF(E21&lt;=15000,2,IF(E21&lt;=25000,3,IF(E21&lt;=35000,4,5))))</f>
        <v>5</v>
      </c>
      <c r="G21">
        <v>37</v>
      </c>
      <c r="H21">
        <v>47</v>
      </c>
      <c r="J21" s="6">
        <f>SUM(Table3[[#This Row],[courseraMOOCS]:[edXMOOCS]])</f>
        <v>47</v>
      </c>
      <c r="K21" s="7">
        <f>SUM(Table3[[#This Row],[courseraMOOCS]:[edXMOOCS]])/EXP(Table3[[#This Row],[universitySizeValue]])</f>
        <v>0.31668350895701697</v>
      </c>
      <c r="L21" s="5">
        <v>73</v>
      </c>
      <c r="M21" s="7">
        <f>EXP(-Table3[[#This Row],[M2]])</f>
        <v>0.72856130176707712</v>
      </c>
      <c r="N21" s="5">
        <v>73</v>
      </c>
      <c r="O21" s="7">
        <f>SUM(Table3[[#This Row],[courseraMOOCS]:[edXMOOCS]])/EXP(-Table3[[#This Row],[shangaiRanking]]/500)</f>
        <v>50.609919858322336</v>
      </c>
      <c r="P21" s="2">
        <v>20</v>
      </c>
    </row>
    <row r="22" spans="1:16" x14ac:dyDescent="0.2">
      <c r="A22" t="s">
        <v>160</v>
      </c>
      <c r="B22" s="13" t="s">
        <v>186</v>
      </c>
      <c r="C22" s="13" t="s">
        <v>211</v>
      </c>
      <c r="D22" s="13" t="s">
        <v>64</v>
      </c>
      <c r="E22" s="2">
        <v>324413</v>
      </c>
      <c r="F22">
        <f>IF(E22&lt;=5000,1,IF(E22&lt;=15000,2,IF(E22&lt;=25000,3,IF(E22&lt;=35000,4,5))))</f>
        <v>5</v>
      </c>
      <c r="G22">
        <v>201</v>
      </c>
      <c r="H22">
        <v>33</v>
      </c>
      <c r="J22" s="6">
        <f>SUM(Table3[[#This Row],[courseraMOOCS]:[edXMOOCS]])</f>
        <v>33</v>
      </c>
      <c r="K22" s="7">
        <f>SUM(Table3[[#This Row],[courseraMOOCS]:[edXMOOCS]])/EXP(Table3[[#This Row],[universitySizeValue]])</f>
        <v>0.22235225096982042</v>
      </c>
      <c r="L22" s="5">
        <v>82</v>
      </c>
      <c r="M22" s="7">
        <f>EXP(-Table3[[#This Row],[M2]])</f>
        <v>0.80063329080408219</v>
      </c>
      <c r="N22" s="5">
        <v>82</v>
      </c>
      <c r="O22" s="7">
        <f>SUM(Table3[[#This Row],[courseraMOOCS]:[edXMOOCS]])/EXP(-Table3[[#This Row],[shangaiRanking]]/500)</f>
        <v>49.328773978309407</v>
      </c>
      <c r="P22" s="2">
        <v>21</v>
      </c>
    </row>
    <row r="23" spans="1:16" x14ac:dyDescent="0.2">
      <c r="A23" t="s">
        <v>12</v>
      </c>
      <c r="B23" s="13" t="str">
        <f>'[1]EDX-EUROPE'!B20</f>
        <v>Spain</v>
      </c>
      <c r="C23" s="13" t="s">
        <v>13</v>
      </c>
      <c r="D23" s="13" t="s">
        <v>57</v>
      </c>
      <c r="E23" s="2">
        <v>18676</v>
      </c>
      <c r="F23">
        <f>IF(E23&lt;=5000,1,IF(E23&lt;=15000,2,IF(E23&lt;=25000,3,IF(E23&lt;=35000,4,5))))</f>
        <v>3</v>
      </c>
      <c r="G23">
        <v>501</v>
      </c>
      <c r="I23">
        <v>17</v>
      </c>
      <c r="J23">
        <f>SUM(Table3[[#This Row],[courseraMOOCS]:[edXMOOCS]])</f>
        <v>17</v>
      </c>
      <c r="K23" s="4">
        <f>SUM(Table3[[#This Row],[courseraMOOCS]:[edXMOOCS]])/EXP(Table3[[#This Row],[universitySizeValue]])</f>
        <v>0.84638016225368706</v>
      </c>
      <c r="L23" s="5">
        <v>49</v>
      </c>
      <c r="M23" s="4">
        <f>EXP(-Table3[[#This Row],[M2]])</f>
        <v>0.42896490829169481</v>
      </c>
      <c r="N23" s="5">
        <v>49</v>
      </c>
      <c r="O23" s="4">
        <f>SUM(Table3[[#This Row],[courseraMOOCS]:[edXMOOCS]])/EXP(-Table3[[#This Row],[shangaiRanking]]/500)</f>
        <v>46.303305149198749</v>
      </c>
      <c r="P23" s="2">
        <v>22</v>
      </c>
    </row>
    <row r="24" spans="1:16" x14ac:dyDescent="0.2">
      <c r="A24" t="s">
        <v>114</v>
      </c>
      <c r="B24" t="s">
        <v>90</v>
      </c>
      <c r="C24" t="s">
        <v>91</v>
      </c>
      <c r="D24" t="s">
        <v>75</v>
      </c>
      <c r="E24" s="2">
        <v>32000</v>
      </c>
      <c r="F24">
        <f>IF(E24&lt;=5000,1,IF(E24&lt;=15000,2,IF(E24&lt;=25000,3,IF(E24&lt;=35000,4,5))))</f>
        <v>4</v>
      </c>
      <c r="G24">
        <v>1000</v>
      </c>
      <c r="H24">
        <v>6</v>
      </c>
      <c r="J24" s="6">
        <f>SUM(Table3[[#This Row],[courseraMOOCS]:[edXMOOCS]])</f>
        <v>6</v>
      </c>
      <c r="K24" s="7">
        <f>SUM(Table3[[#This Row],[courseraMOOCS]:[edXMOOCS]])/EXP(Table3[[#This Row],[universitySizeValue]])</f>
        <v>0.10989383333240509</v>
      </c>
      <c r="L24" s="5">
        <v>102</v>
      </c>
      <c r="M24" s="7">
        <f>EXP(-Table3[[#This Row],[M2]])</f>
        <v>0.89592924807020424</v>
      </c>
      <c r="N24" s="5">
        <v>102</v>
      </c>
      <c r="O24" s="7">
        <f>SUM(Table3[[#This Row],[courseraMOOCS]:[edXMOOCS]])/EXP(-Table3[[#This Row],[shangaiRanking]]/500)</f>
        <v>44.334336593583899</v>
      </c>
      <c r="P24" s="2">
        <v>23</v>
      </c>
    </row>
    <row r="25" spans="1:16" x14ac:dyDescent="0.2">
      <c r="A25" t="s">
        <v>86</v>
      </c>
      <c r="B25" t="s">
        <v>77</v>
      </c>
      <c r="C25" t="s">
        <v>65</v>
      </c>
      <c r="D25" t="s">
        <v>64</v>
      </c>
      <c r="E25" s="2">
        <v>14832</v>
      </c>
      <c r="F25">
        <f>IF(E25&lt;=5000,1,IF(E25&lt;=15000,2,IF(E25&lt;=25000,3,IF(E25&lt;=35000,4,5))))</f>
        <v>2</v>
      </c>
      <c r="H25">
        <v>44</v>
      </c>
      <c r="J25" s="6">
        <f>SUM(Table3[[#This Row],[courseraMOOCS]:[edXMOOCS]])</f>
        <v>44</v>
      </c>
      <c r="K25" s="7">
        <f>SUM(Table3[[#This Row],[courseraMOOCS]:[edXMOOCS]])/EXP(Table3[[#This Row],[universitySizeValue]])</f>
        <v>5.9547524624109585</v>
      </c>
      <c r="L25" s="5">
        <v>3</v>
      </c>
      <c r="M25" s="7">
        <f>EXP(-Table3[[#This Row],[M2]])</f>
        <v>2.5934857403585873E-3</v>
      </c>
      <c r="N25" s="5">
        <v>3</v>
      </c>
      <c r="O25" s="7">
        <f>SUM(Table3[[#This Row],[courseraMOOCS]:[edXMOOCS]])/EXP(-Table3[[#This Row],[shangaiRanking]]/500)</f>
        <v>44</v>
      </c>
      <c r="P25" s="2">
        <v>24</v>
      </c>
    </row>
    <row r="26" spans="1:16" x14ac:dyDescent="0.2">
      <c r="A26" t="s">
        <v>119</v>
      </c>
      <c r="B26" t="s">
        <v>170</v>
      </c>
      <c r="C26" t="s">
        <v>13</v>
      </c>
      <c r="D26" t="s">
        <v>57</v>
      </c>
      <c r="E26" s="2">
        <v>37166</v>
      </c>
      <c r="F26">
        <f>IF(E26&lt;=5000,1,IF(E26&lt;=15000,2,IF(E26&lt;=25000,3,IF(E26&lt;=35000,4,5))))</f>
        <v>5</v>
      </c>
      <c r="G26">
        <v>301</v>
      </c>
      <c r="H26">
        <v>24</v>
      </c>
      <c r="J26" s="6">
        <f>SUM(Table3[[#This Row],[courseraMOOCS]:[edXMOOCS]])</f>
        <v>24</v>
      </c>
      <c r="K26" s="7">
        <f>SUM(Table3[[#This Row],[courseraMOOCS]:[edXMOOCS]])/EXP(Table3[[#This Row],[universitySizeValue]])</f>
        <v>0.16171072797805122</v>
      </c>
      <c r="L26" s="5">
        <v>89</v>
      </c>
      <c r="M26" s="7">
        <f>EXP(-Table3[[#This Row],[M2]])</f>
        <v>0.85068724897218839</v>
      </c>
      <c r="N26" s="5">
        <v>89</v>
      </c>
      <c r="O26" s="7">
        <f>SUM(Table3[[#This Row],[courseraMOOCS]:[edXMOOCS]])/EXP(-Table3[[#This Row],[shangaiRanking]]/500)</f>
        <v>43.818400431830341</v>
      </c>
      <c r="P26" s="2">
        <v>25</v>
      </c>
    </row>
    <row r="27" spans="1:16" x14ac:dyDescent="0.2">
      <c r="A27" t="s">
        <v>136</v>
      </c>
      <c r="B27" t="s">
        <v>79</v>
      </c>
      <c r="C27" t="s">
        <v>8</v>
      </c>
      <c r="D27" t="s">
        <v>57</v>
      </c>
      <c r="E27" s="2">
        <v>13000</v>
      </c>
      <c r="F27">
        <f>IF(E27&lt;=5000,1,IF(E27&lt;=15000,2,IF(E27&lt;=25000,3,IF(E27&lt;=35000,4,5))))</f>
        <v>2</v>
      </c>
      <c r="G27">
        <v>501</v>
      </c>
      <c r="H27">
        <v>16</v>
      </c>
      <c r="J27" s="6">
        <f>SUM(Table3[[#This Row],[courseraMOOCS]:[edXMOOCS]])</f>
        <v>16</v>
      </c>
      <c r="K27" s="7">
        <f>SUM(Table3[[#This Row],[courseraMOOCS]:[edXMOOCS]])/EXP(Table3[[#This Row],[universitySizeValue]])</f>
        <v>2.1653645317858032</v>
      </c>
      <c r="L27" s="5">
        <v>22</v>
      </c>
      <c r="M27" s="7">
        <f>EXP(-Table3[[#This Row],[M2]])</f>
        <v>0.11470811222195491</v>
      </c>
      <c r="N27" s="5">
        <v>22</v>
      </c>
      <c r="O27" s="7">
        <f>SUM(Table3[[#This Row],[courseraMOOCS]:[edXMOOCS]])/EXP(-Table3[[#This Row],[shangaiRanking]]/500)</f>
        <v>43.579581316892941</v>
      </c>
      <c r="P27" s="2">
        <v>26</v>
      </c>
    </row>
    <row r="28" spans="1:16" x14ac:dyDescent="0.2">
      <c r="A28" t="s">
        <v>3</v>
      </c>
      <c r="B28" t="str">
        <f>[1]COURSERA_EUROPE!I12</f>
        <v>Switzerland</v>
      </c>
      <c r="C28" t="s">
        <v>4</v>
      </c>
      <c r="D28" t="s">
        <v>57</v>
      </c>
      <c r="E28" s="2">
        <f>5205+4919</f>
        <v>10124</v>
      </c>
      <c r="F28">
        <f>IF(E28&lt;=5000,1,IF(E28&lt;=15000,2,IF(E28&lt;=25000,3,IF(E28&lt;=35000,4,5))))</f>
        <v>2</v>
      </c>
      <c r="G28">
        <v>92</v>
      </c>
      <c r="H28">
        <v>8</v>
      </c>
      <c r="I28">
        <v>25</v>
      </c>
      <c r="J28">
        <f>SUM(Table3[[#This Row],[courseraMOOCS]:[edXMOOCS]])</f>
        <v>33</v>
      </c>
      <c r="K28" s="4">
        <f>SUM(Table3[[#This Row],[courseraMOOCS]:[edXMOOCS]])/EXP(Table3[[#This Row],[universitySizeValue]])</f>
        <v>4.4660643468082188</v>
      </c>
      <c r="L28" s="5">
        <v>7</v>
      </c>
      <c r="M28" s="4">
        <f>EXP(-Table3[[#This Row],[M2]])</f>
        <v>1.1492457287923533E-2</v>
      </c>
      <c r="N28" s="5">
        <v>7</v>
      </c>
      <c r="O28" s="4">
        <f>SUM(Table3[[#This Row],[courseraMOOCS]:[edXMOOCS]])/EXP(-Table3[[#This Row],[shangaiRanking]]/500)</f>
        <v>39.666522162177948</v>
      </c>
      <c r="P28" s="2">
        <v>27</v>
      </c>
    </row>
    <row r="29" spans="1:16" x14ac:dyDescent="0.2">
      <c r="A29" t="s">
        <v>105</v>
      </c>
      <c r="B29" t="s">
        <v>77</v>
      </c>
      <c r="C29" t="s">
        <v>65</v>
      </c>
      <c r="D29" t="s">
        <v>64</v>
      </c>
      <c r="E29" s="2">
        <v>24360</v>
      </c>
      <c r="F29">
        <f>IF(E29&lt;=5000,1,IF(E29&lt;=15000,2,IF(E29&lt;=25000,3,IF(E29&lt;=35000,4,5))))</f>
        <v>3</v>
      </c>
      <c r="G29">
        <v>151</v>
      </c>
      <c r="H29">
        <v>29</v>
      </c>
      <c r="J29" s="6">
        <f>SUM(Table3[[#This Row],[courseraMOOCS]:[edXMOOCS]])</f>
        <v>29</v>
      </c>
      <c r="K29" s="7">
        <f>SUM(Table3[[#This Row],[courseraMOOCS]:[edXMOOCS]])/EXP(Table3[[#This Row],[universitySizeValue]])</f>
        <v>1.4438249826680543</v>
      </c>
      <c r="L29" s="5">
        <v>34</v>
      </c>
      <c r="M29" s="7">
        <f>EXP(-Table3[[#This Row],[M2]])</f>
        <v>0.23602324508878014</v>
      </c>
      <c r="N29" s="5">
        <v>34</v>
      </c>
      <c r="O29" s="7">
        <f>SUM(Table3[[#This Row],[courseraMOOCS]:[edXMOOCS]])/EXP(-Table3[[#This Row],[shangaiRanking]]/500)</f>
        <v>39.224275574574982</v>
      </c>
      <c r="P29" s="2">
        <v>28</v>
      </c>
    </row>
    <row r="30" spans="1:16" x14ac:dyDescent="0.2">
      <c r="A30" t="s">
        <v>177</v>
      </c>
      <c r="B30" t="s">
        <v>77</v>
      </c>
      <c r="C30" t="s">
        <v>65</v>
      </c>
      <c r="D30" t="s">
        <v>64</v>
      </c>
      <c r="E30" s="2">
        <v>20174</v>
      </c>
      <c r="F30">
        <f>IF(E30&lt;=5000,1,IF(E30&lt;=15000,2,IF(E30&lt;=25000,3,IF(E30&lt;=35000,4,5))))</f>
        <v>3</v>
      </c>
      <c r="G30">
        <v>18</v>
      </c>
      <c r="H30">
        <v>37</v>
      </c>
      <c r="J30" s="6">
        <f>SUM(Table3[[#This Row],[courseraMOOCS]:[edXMOOCS]])</f>
        <v>37</v>
      </c>
      <c r="K30" s="7">
        <f>SUM(Table3[[#This Row],[courseraMOOCS]:[edXMOOCS]])/EXP(Table3[[#This Row],[universitySizeValue]])</f>
        <v>1.8421215296109659</v>
      </c>
      <c r="L30" s="5">
        <v>24</v>
      </c>
      <c r="M30" s="7">
        <f>EXP(-Table3[[#This Row],[M2]])</f>
        <v>0.15848084739179466</v>
      </c>
      <c r="N30" s="5">
        <v>24</v>
      </c>
      <c r="O30" s="7">
        <f>SUM(Table3[[#This Row],[courseraMOOCS]:[edXMOOCS]])/EXP(-Table3[[#This Row],[shangaiRanking]]/500)</f>
        <v>38.356266320164174</v>
      </c>
      <c r="P30" s="2">
        <v>29</v>
      </c>
    </row>
    <row r="31" spans="1:16" x14ac:dyDescent="0.2">
      <c r="A31" t="s">
        <v>88</v>
      </c>
      <c r="B31" s="13" t="s">
        <v>77</v>
      </c>
      <c r="C31" s="13" t="s">
        <v>65</v>
      </c>
      <c r="D31" s="13" t="s">
        <v>64</v>
      </c>
      <c r="E31" s="2">
        <v>15489</v>
      </c>
      <c r="F31">
        <f>IF(E31&lt;=5000,1,IF(E31&lt;=15000,2,IF(E31&lt;=25000,3,IF(E31&lt;=35000,4,5))))</f>
        <v>3</v>
      </c>
      <c r="G31">
        <v>85</v>
      </c>
      <c r="H31">
        <v>32</v>
      </c>
      <c r="J31" s="6">
        <f>SUM(Table3[[#This Row],[courseraMOOCS]:[edXMOOCS]])</f>
        <v>32</v>
      </c>
      <c r="K31" s="7">
        <f>SUM(Table3[[#This Row],[courseraMOOCS]:[edXMOOCS]])/EXP(Table3[[#This Row],[universitySizeValue]])</f>
        <v>1.5931861877716462</v>
      </c>
      <c r="L31" s="5">
        <v>26</v>
      </c>
      <c r="M31" s="7">
        <f>EXP(-Table3[[#This Row],[M2]])</f>
        <v>0.20327690045055852</v>
      </c>
      <c r="N31" s="5">
        <v>26</v>
      </c>
      <c r="O31" s="7">
        <f>SUM(Table3[[#This Row],[courseraMOOCS]:[edXMOOCS]])/EXP(-Table3[[#This Row],[shangaiRanking]]/500)</f>
        <v>37.929755242251694</v>
      </c>
      <c r="P31" s="2">
        <v>30</v>
      </c>
    </row>
    <row r="32" spans="1:16" x14ac:dyDescent="0.2">
      <c r="A32" t="s">
        <v>165</v>
      </c>
      <c r="B32" t="s">
        <v>209</v>
      </c>
      <c r="C32" t="s">
        <v>210</v>
      </c>
      <c r="D32" t="s">
        <v>64</v>
      </c>
      <c r="E32" s="2">
        <v>29703</v>
      </c>
      <c r="F32">
        <f>IF(E32&lt;=5000,1,IF(E32&lt;=15000,2,IF(E32&lt;=25000,3,IF(E32&lt;=35000,4,5))))</f>
        <v>4</v>
      </c>
      <c r="G32">
        <v>401</v>
      </c>
      <c r="H32">
        <v>17</v>
      </c>
      <c r="J32" s="6">
        <f>SUM(Table3[[#This Row],[courseraMOOCS]:[edXMOOCS]])</f>
        <v>17</v>
      </c>
      <c r="K32" s="7">
        <f>SUM(Table3[[#This Row],[courseraMOOCS]:[edXMOOCS]])/EXP(Table3[[#This Row],[universitySizeValue]])</f>
        <v>0.31136586110848108</v>
      </c>
      <c r="L32" s="5">
        <v>74</v>
      </c>
      <c r="M32" s="7">
        <f>EXP(-Table3[[#This Row],[M2]])</f>
        <v>0.73244585339099766</v>
      </c>
      <c r="N32" s="5">
        <v>74</v>
      </c>
      <c r="O32" s="7">
        <f>SUM(Table3[[#This Row],[courseraMOOCS]:[edXMOOCS]])/EXP(-Table3[[#This Row],[shangaiRanking]]/500)</f>
        <v>37.909939894803088</v>
      </c>
      <c r="P32" s="2">
        <v>31</v>
      </c>
    </row>
    <row r="33" spans="1:16" x14ac:dyDescent="0.2">
      <c r="A33" t="s">
        <v>96</v>
      </c>
      <c r="B33" s="13" t="s">
        <v>77</v>
      </c>
      <c r="C33" s="13" t="s">
        <v>65</v>
      </c>
      <c r="D33" s="13" t="s">
        <v>64</v>
      </c>
      <c r="E33" s="2">
        <v>44718</v>
      </c>
      <c r="F33">
        <f>IF(E33&lt;=5000,1,IF(E33&lt;=15000,2,IF(E33&lt;=25000,3,IF(E33&lt;=35000,4,5))))</f>
        <v>5</v>
      </c>
      <c r="G33">
        <v>24</v>
      </c>
      <c r="H33">
        <v>35</v>
      </c>
      <c r="J33" s="6">
        <f>SUM(Table3[[#This Row],[courseraMOOCS]:[edXMOOCS]])</f>
        <v>35</v>
      </c>
      <c r="K33" s="7">
        <f>SUM(Table3[[#This Row],[courseraMOOCS]:[edXMOOCS]])/EXP(Table3[[#This Row],[universitySizeValue]])</f>
        <v>0.23582814496799134</v>
      </c>
      <c r="L33" s="5">
        <v>81</v>
      </c>
      <c r="M33" s="7">
        <f>EXP(-Table3[[#This Row],[M2]])</f>
        <v>0.78991641337922069</v>
      </c>
      <c r="N33" s="5">
        <v>81</v>
      </c>
      <c r="O33" s="7">
        <f>SUM(Table3[[#This Row],[courseraMOOCS]:[edXMOOCS]])/EXP(-Table3[[#This Row],[shangaiRanking]]/500)</f>
        <v>36.720972936356468</v>
      </c>
      <c r="P33" s="2">
        <v>32</v>
      </c>
    </row>
    <row r="34" spans="1:16" x14ac:dyDescent="0.2">
      <c r="A34" t="s">
        <v>18</v>
      </c>
      <c r="B34" t="str">
        <f>'[1]EDX-EUROPE'!B11</f>
        <v>Belgium</v>
      </c>
      <c r="C34" t="s">
        <v>19</v>
      </c>
      <c r="D34" t="s">
        <v>57</v>
      </c>
      <c r="E34" s="2">
        <v>29711</v>
      </c>
      <c r="F34">
        <f>IF(E34&lt;=5000,1,IF(E34&lt;=15000,2,IF(E34&lt;=25000,3,IF(E34&lt;=35000,4,5))))</f>
        <v>4</v>
      </c>
      <c r="G34">
        <v>151</v>
      </c>
      <c r="I34">
        <v>24</v>
      </c>
      <c r="J34">
        <f>SUM(Table3[[#This Row],[courseraMOOCS]:[edXMOOCS]])</f>
        <v>24</v>
      </c>
      <c r="K34" s="4">
        <f>SUM(Table3[[#This Row],[courseraMOOCS]:[edXMOOCS]])/EXP(Table3[[#This Row],[universitySizeValue]])</f>
        <v>0.43957533332962034</v>
      </c>
      <c r="L34" s="5">
        <v>66</v>
      </c>
      <c r="M34" s="4">
        <f>EXP(-Table3[[#This Row],[M2]])</f>
        <v>0.64430997996724504</v>
      </c>
      <c r="N34" s="5">
        <v>66</v>
      </c>
      <c r="O34" s="4">
        <f>SUM(Table3[[#This Row],[courseraMOOCS]:[edXMOOCS]])/EXP(-Table3[[#This Row],[shangaiRanking]]/500)</f>
        <v>32.461469441027575</v>
      </c>
      <c r="P34" s="2">
        <v>33</v>
      </c>
    </row>
    <row r="35" spans="1:16" x14ac:dyDescent="0.2">
      <c r="A35" t="s">
        <v>131</v>
      </c>
      <c r="B35" s="13" t="s">
        <v>90</v>
      </c>
      <c r="C35" s="13" t="s">
        <v>91</v>
      </c>
      <c r="D35" s="13" t="s">
        <v>75</v>
      </c>
      <c r="E35" s="2">
        <v>14208</v>
      </c>
      <c r="F35">
        <f>IF(E35&lt;=5000,1,IF(E35&lt;=15000,2,IF(E35&lt;=25000,3,IF(E35&lt;=35000,4,5))))</f>
        <v>2</v>
      </c>
      <c r="G35">
        <v>201</v>
      </c>
      <c r="H35">
        <v>21</v>
      </c>
      <c r="J35" s="6">
        <f>SUM(Table3[[#This Row],[courseraMOOCS]:[edXMOOCS]])</f>
        <v>21</v>
      </c>
      <c r="K35" s="7">
        <f>SUM(Table3[[#This Row],[courseraMOOCS]:[edXMOOCS]])/EXP(Table3[[#This Row],[universitySizeValue]])</f>
        <v>2.8420409479688664</v>
      </c>
      <c r="L35" s="5">
        <v>17</v>
      </c>
      <c r="M35" s="7">
        <f>EXP(-Table3[[#This Row],[M2]])</f>
        <v>5.8306543822617622E-2</v>
      </c>
      <c r="N35" s="5">
        <v>17</v>
      </c>
      <c r="O35" s="7">
        <f>SUM(Table3[[#This Row],[courseraMOOCS]:[edXMOOCS]])/EXP(-Table3[[#This Row],[shangaiRanking]]/500)</f>
        <v>31.391037986196899</v>
      </c>
      <c r="P35" s="2">
        <v>34</v>
      </c>
    </row>
    <row r="36" spans="1:16" x14ac:dyDescent="0.2">
      <c r="A36" t="s">
        <v>162</v>
      </c>
      <c r="B36" s="13" t="s">
        <v>209</v>
      </c>
      <c r="C36" s="13" t="s">
        <v>210</v>
      </c>
      <c r="D36" s="13" t="s">
        <v>64</v>
      </c>
      <c r="E36" s="2">
        <v>40494</v>
      </c>
      <c r="F36">
        <f>IF(E36&lt;=5000,1,IF(E36&lt;=15000,2,IF(E36&lt;=25000,3,IF(E36&lt;=35000,4,5))))</f>
        <v>5</v>
      </c>
      <c r="G36">
        <v>301</v>
      </c>
      <c r="H36">
        <v>17</v>
      </c>
      <c r="J36" s="6">
        <f>SUM(Table3[[#This Row],[courseraMOOCS]:[edXMOOCS]])</f>
        <v>17</v>
      </c>
      <c r="K36" s="7">
        <f>SUM(Table3[[#This Row],[courseraMOOCS]:[edXMOOCS]])/EXP(Table3[[#This Row],[universitySizeValue]])</f>
        <v>0.11454509898445295</v>
      </c>
      <c r="L36" s="5">
        <v>98</v>
      </c>
      <c r="M36" s="7">
        <f>EXP(-Table3[[#This Row],[M2]])</f>
        <v>0.89177171951230227</v>
      </c>
      <c r="N36" s="5">
        <v>98</v>
      </c>
      <c r="O36" s="7">
        <f>SUM(Table3[[#This Row],[courseraMOOCS]:[edXMOOCS]])/EXP(-Table3[[#This Row],[shangaiRanking]]/500)</f>
        <v>31.038033639213157</v>
      </c>
      <c r="P36" s="2">
        <v>35</v>
      </c>
    </row>
    <row r="37" spans="1:16" x14ac:dyDescent="0.2">
      <c r="A37" t="s">
        <v>32</v>
      </c>
      <c r="B37" t="str">
        <f>[1]COURSERA_EUROPE!I4</f>
        <v>UK</v>
      </c>
      <c r="C37" t="s">
        <v>33</v>
      </c>
      <c r="D37" t="s">
        <v>57</v>
      </c>
      <c r="E37" s="3">
        <v>35582</v>
      </c>
      <c r="F37">
        <f>IF(E37&lt;=5000,1,IF(E37&lt;=15000,2,IF(E37&lt;=25000,3,IF(E37&lt;=35000,4,5))))</f>
        <v>5</v>
      </c>
      <c r="G37">
        <v>41</v>
      </c>
      <c r="H37">
        <v>25</v>
      </c>
      <c r="I37">
        <v>3</v>
      </c>
      <c r="J37">
        <f>SUM(Table3[[#This Row],[courseraMOOCS]:[edXMOOCS]])</f>
        <v>28</v>
      </c>
      <c r="K37" s="4">
        <f>SUM(Table3[[#This Row],[courseraMOOCS]:[edXMOOCS]])/EXP(Table3[[#This Row],[universitySizeValue]])</f>
        <v>0.1886625159743931</v>
      </c>
      <c r="L37" s="5">
        <v>84</v>
      </c>
      <c r="M37" s="4">
        <f>EXP(-Table3[[#This Row],[M2]])</f>
        <v>0.8280659185632252</v>
      </c>
      <c r="N37" s="5">
        <v>84</v>
      </c>
      <c r="O37" s="4">
        <f>SUM(Table3[[#This Row],[courseraMOOCS]:[edXMOOCS]])/EXP(-Table3[[#This Row],[shangaiRanking]]/500)</f>
        <v>30.39276267522737</v>
      </c>
      <c r="P37" s="2">
        <v>36</v>
      </c>
    </row>
    <row r="38" spans="1:16" x14ac:dyDescent="0.2">
      <c r="A38" t="s">
        <v>27</v>
      </c>
      <c r="B38" t="str">
        <f>[1]COURSERA_EUROPE!I11</f>
        <v>Netherlands</v>
      </c>
      <c r="C38" t="s">
        <v>6</v>
      </c>
      <c r="D38" t="s">
        <v>57</v>
      </c>
      <c r="E38" s="2">
        <v>24270</v>
      </c>
      <c r="F38">
        <f>IF(E38&lt;=5000,1,IF(E38&lt;=15000,2,IF(E38&lt;=25000,3,IF(E38&lt;=35000,4,5))))</f>
        <v>3</v>
      </c>
      <c r="G38">
        <v>93</v>
      </c>
      <c r="H38">
        <v>25</v>
      </c>
      <c r="J38">
        <f>SUM(Table3[[#This Row],[courseraMOOCS]:[edXMOOCS]])</f>
        <v>25</v>
      </c>
      <c r="K38" s="4">
        <f>SUM(Table3[[#This Row],[courseraMOOCS]:[edXMOOCS]])/EXP(Table3[[#This Row],[universitySizeValue]])</f>
        <v>1.2446767091965987</v>
      </c>
      <c r="L38" s="5">
        <v>37</v>
      </c>
      <c r="M38" s="4">
        <f>EXP(-Table3[[#This Row],[M2]])</f>
        <v>0.28803401182726546</v>
      </c>
      <c r="N38" s="5">
        <v>37</v>
      </c>
      <c r="O38" s="4">
        <f>SUM(Table3[[#This Row],[courseraMOOCS]:[edXMOOCS]])/EXP(-Table3[[#This Row],[shangaiRanking]]/500)</f>
        <v>30.110556509440745</v>
      </c>
      <c r="P38" s="2">
        <v>37</v>
      </c>
    </row>
    <row r="39" spans="1:16" x14ac:dyDescent="0.2">
      <c r="A39" t="s">
        <v>20</v>
      </c>
      <c r="B39" t="str">
        <f>[1]COURSERA_EUROPE!I20</f>
        <v>Switzerland</v>
      </c>
      <c r="C39" t="s">
        <v>4</v>
      </c>
      <c r="D39" t="s">
        <v>57</v>
      </c>
      <c r="E39" s="2">
        <v>14489</v>
      </c>
      <c r="F39">
        <f>IF(E39&lt;=5000,1,IF(E39&lt;=15000,2,IF(E39&lt;=25000,3,IF(E39&lt;=35000,4,5))))</f>
        <v>2</v>
      </c>
      <c r="G39">
        <v>53</v>
      </c>
      <c r="H39">
        <v>27</v>
      </c>
      <c r="J39">
        <f>SUM(Table3[[#This Row],[courseraMOOCS]:[edXMOOCS]])</f>
        <v>27</v>
      </c>
      <c r="K39" s="4">
        <f>SUM(Table3[[#This Row],[courseraMOOCS]:[edXMOOCS]])/EXP(Table3[[#This Row],[universitySizeValue]])</f>
        <v>3.6540526473885424</v>
      </c>
      <c r="L39" s="5">
        <v>10</v>
      </c>
      <c r="M39" s="4">
        <f>EXP(-Table3[[#This Row],[M2]])</f>
        <v>2.5886009049057274E-2</v>
      </c>
      <c r="N39" s="5">
        <v>10</v>
      </c>
      <c r="O39" s="4">
        <f>SUM(Table3[[#This Row],[courseraMOOCS]:[edXMOOCS]])/EXP(-Table3[[#This Row],[shangaiRanking]]/500)</f>
        <v>30.019190665676334</v>
      </c>
      <c r="P39" s="2">
        <v>38</v>
      </c>
    </row>
    <row r="40" spans="1:16" x14ac:dyDescent="0.2">
      <c r="A40" t="s">
        <v>22</v>
      </c>
      <c r="B40" t="str">
        <f>[1]COURSERA_EUROPE!I76</f>
        <v>France</v>
      </c>
      <c r="C40" t="s">
        <v>8</v>
      </c>
      <c r="D40" t="s">
        <v>57</v>
      </c>
      <c r="E40" s="2">
        <v>4000</v>
      </c>
      <c r="F40">
        <f>IF(E40&lt;=5000,1,IF(E40&lt;=15000,2,IF(E40&lt;=25000,3,IF(E40&lt;=35000,4,5))))</f>
        <v>1</v>
      </c>
      <c r="G40">
        <v>501</v>
      </c>
      <c r="H40">
        <v>11</v>
      </c>
      <c r="J40">
        <f>SUM(Table3[[#This Row],[courseraMOOCS]:[edXMOOCS]])</f>
        <v>11</v>
      </c>
      <c r="K40" s="4">
        <f>SUM(Table3[[#This Row],[courseraMOOCS]:[edXMOOCS]])/EXP(Table3[[#This Row],[universitySizeValue]])</f>
        <v>4.0466738528858661</v>
      </c>
      <c r="L40" s="5">
        <v>9</v>
      </c>
      <c r="M40" s="4">
        <f>EXP(-Table3[[#This Row],[M2]])</f>
        <v>1.7480420501645794E-2</v>
      </c>
      <c r="N40" s="5">
        <v>9</v>
      </c>
      <c r="O40" s="4">
        <f>SUM(Table3[[#This Row],[courseraMOOCS]:[edXMOOCS]])/EXP(-Table3[[#This Row],[shangaiRanking]]/500)</f>
        <v>29.960962155363898</v>
      </c>
      <c r="P40" s="2">
        <v>39</v>
      </c>
    </row>
    <row r="41" spans="1:16" x14ac:dyDescent="0.2">
      <c r="A41" t="s">
        <v>83</v>
      </c>
      <c r="B41" t="s">
        <v>77</v>
      </c>
      <c r="C41" t="s">
        <v>65</v>
      </c>
      <c r="D41" t="s">
        <v>64</v>
      </c>
      <c r="E41" s="2">
        <v>2240</v>
      </c>
      <c r="F41">
        <f>IF(E41&lt;=5000,1,IF(E41&lt;=15000,2,IF(E41&lt;=25000,3,IF(E41&lt;=35000,4,5))))</f>
        <v>1</v>
      </c>
      <c r="G41">
        <v>1000</v>
      </c>
      <c r="H41">
        <v>4</v>
      </c>
      <c r="J41" s="6">
        <f>SUM(Table3[[#This Row],[courseraMOOCS]:[edXMOOCS]])</f>
        <v>4</v>
      </c>
      <c r="K41" s="7">
        <f>SUM(Table3[[#This Row],[courseraMOOCS]:[edXMOOCS]])/EXP(Table3[[#This Row],[universitySizeValue]])</f>
        <v>1.4715177646857693</v>
      </c>
      <c r="L41" s="5">
        <v>28</v>
      </c>
      <c r="M41" s="7">
        <f>EXP(-Table3[[#This Row],[M2]])</f>
        <v>0.22957677710029925</v>
      </c>
      <c r="N41" s="5">
        <v>30</v>
      </c>
      <c r="O41" s="7">
        <f>SUM(Table3[[#This Row],[courseraMOOCS]:[edXMOOCS]])/EXP(-Table3[[#This Row],[shangaiRanking]]/500)</f>
        <v>29.556224395722598</v>
      </c>
      <c r="P41" s="2">
        <v>40</v>
      </c>
    </row>
    <row r="42" spans="1:16" x14ac:dyDescent="0.2">
      <c r="A42" t="s">
        <v>80</v>
      </c>
      <c r="B42" t="s">
        <v>79</v>
      </c>
      <c r="C42" t="s">
        <v>8</v>
      </c>
      <c r="D42" t="s">
        <v>57</v>
      </c>
      <c r="E42" s="2">
        <v>1797</v>
      </c>
      <c r="F42">
        <f>IF(E42&lt;=5000,1,IF(E42&lt;=15000,2,IF(E42&lt;=25000,3,IF(E42&lt;=35000,4,5))))</f>
        <v>1</v>
      </c>
      <c r="G42">
        <v>1000</v>
      </c>
      <c r="H42">
        <v>4</v>
      </c>
      <c r="J42" s="6">
        <f>SUM(Table3[[#This Row],[courseraMOOCS]:[edXMOOCS]])</f>
        <v>4</v>
      </c>
      <c r="K42" s="7">
        <f>SUM(Table3[[#This Row],[courseraMOOCS]:[edXMOOCS]])/EXP(Table3[[#This Row],[universitySizeValue]])</f>
        <v>1.4715177646857693</v>
      </c>
      <c r="L42" s="5">
        <v>30</v>
      </c>
      <c r="M42" s="7">
        <f>EXP(-Table3[[#This Row],[M2]])</f>
        <v>0.22957677710029925</v>
      </c>
      <c r="N42" s="5">
        <v>31</v>
      </c>
      <c r="O42" s="7">
        <f>SUM(Table3[[#This Row],[courseraMOOCS]:[edXMOOCS]])/EXP(-Table3[[#This Row],[shangaiRanking]]/500)</f>
        <v>29.556224395722598</v>
      </c>
      <c r="P42" s="2">
        <v>41</v>
      </c>
    </row>
    <row r="43" spans="1:16" x14ac:dyDescent="0.2">
      <c r="A43" t="s">
        <v>175</v>
      </c>
      <c r="B43" t="s">
        <v>219</v>
      </c>
      <c r="C43" t="s">
        <v>220</v>
      </c>
      <c r="D43" t="s">
        <v>75</v>
      </c>
      <c r="E43" s="2"/>
      <c r="F43">
        <f>IF(E43&lt;=5000,1,IF(E43&lt;=15000,2,IF(E43&lt;=25000,3,IF(E43&lt;=35000,4,5))))</f>
        <v>1</v>
      </c>
      <c r="G43">
        <v>1000</v>
      </c>
      <c r="H43">
        <v>4</v>
      </c>
      <c r="J43" s="6">
        <f>SUM(Table3[[#This Row],[courseraMOOCS]:[edXMOOCS]])</f>
        <v>4</v>
      </c>
      <c r="K43" s="7">
        <f>SUM(Table3[[#This Row],[courseraMOOCS]:[edXMOOCS]])/EXP(Table3[[#This Row],[universitySizeValue]])</f>
        <v>1.4715177646857693</v>
      </c>
      <c r="L43" s="5">
        <v>31</v>
      </c>
      <c r="M43" s="7">
        <f>EXP(-Table3[[#This Row],[M2]])</f>
        <v>0.22957677710029925</v>
      </c>
      <c r="N43" s="5">
        <v>32</v>
      </c>
      <c r="O43" s="7">
        <f>SUM(Table3[[#This Row],[courseraMOOCS]:[edXMOOCS]])/EXP(-Table3[[#This Row],[shangaiRanking]]/500)</f>
        <v>29.556224395722598</v>
      </c>
      <c r="P43" s="2">
        <v>42</v>
      </c>
    </row>
    <row r="44" spans="1:16" x14ac:dyDescent="0.2">
      <c r="A44" t="s">
        <v>166</v>
      </c>
      <c r="B44" t="s">
        <v>167</v>
      </c>
      <c r="C44" t="s">
        <v>168</v>
      </c>
      <c r="D44" t="s">
        <v>64</v>
      </c>
      <c r="E44" s="2"/>
      <c r="F44">
        <f>IF(E44&lt;=5000,1,IF(E44&lt;=15000,2,IF(E44&lt;=25000,3,IF(E44&lt;=35000,4,5))))</f>
        <v>1</v>
      </c>
      <c r="G44">
        <v>1000</v>
      </c>
      <c r="H44">
        <v>4</v>
      </c>
      <c r="J44" s="6">
        <f>SUM(Table3[[#This Row],[courseraMOOCS]:[edXMOOCS]])</f>
        <v>4</v>
      </c>
      <c r="K44" s="7">
        <f>SUM(Table3[[#This Row],[courseraMOOCS]:[edXMOOCS]])/EXP(Table3[[#This Row],[universitySizeValue]])</f>
        <v>1.4715177646857693</v>
      </c>
      <c r="L44" s="5">
        <v>32</v>
      </c>
      <c r="M44" s="7">
        <f>EXP(-Table3[[#This Row],[M2]])</f>
        <v>0.22957677710029925</v>
      </c>
      <c r="N44" s="5">
        <v>33</v>
      </c>
      <c r="O44" s="7">
        <f>SUM(Table3[[#This Row],[courseraMOOCS]:[edXMOOCS]])/EXP(-Table3[[#This Row],[shangaiRanking]]/500)</f>
        <v>29.556224395722598</v>
      </c>
      <c r="P44" s="2">
        <v>43</v>
      </c>
    </row>
    <row r="45" spans="1:16" x14ac:dyDescent="0.2">
      <c r="A45" t="s">
        <v>143</v>
      </c>
      <c r="B45" t="s">
        <v>202</v>
      </c>
      <c r="C45" t="s">
        <v>29</v>
      </c>
      <c r="D45" t="s">
        <v>57</v>
      </c>
      <c r="E45" s="2">
        <v>30197</v>
      </c>
      <c r="F45">
        <f>IF(E45&lt;=5000,1,IF(E45&lt;=15000,2,IF(E45&lt;=25000,3,IF(E45&lt;=35000,4,5))))</f>
        <v>4</v>
      </c>
      <c r="G45">
        <v>1000</v>
      </c>
      <c r="H45" s="8">
        <v>4</v>
      </c>
      <c r="J45" s="6">
        <f>SUM(Table3[[#This Row],[courseraMOOCS]:[edXMOOCS]])</f>
        <v>4</v>
      </c>
      <c r="K45" s="7">
        <f>SUM(Table3[[#This Row],[courseraMOOCS]:[edXMOOCS]])/EXP(Table3[[#This Row],[universitySizeValue]])</f>
        <v>7.3262555554936729E-2</v>
      </c>
      <c r="L45" s="5">
        <v>113</v>
      </c>
      <c r="M45" s="7">
        <f>EXP(-Table3[[#This Row],[M2]])</f>
        <v>0.92935679020240314</v>
      </c>
      <c r="N45" s="5">
        <v>113</v>
      </c>
      <c r="O45" s="7">
        <f>SUM(Table3[[#This Row],[courseraMOOCS]:[edXMOOCS]])/EXP(-Table3[[#This Row],[shangaiRanking]]/500)</f>
        <v>29.556224395722598</v>
      </c>
      <c r="P45" s="2">
        <v>44</v>
      </c>
    </row>
    <row r="46" spans="1:16" x14ac:dyDescent="0.2">
      <c r="A46" t="s">
        <v>132</v>
      </c>
      <c r="B46" s="12" t="s">
        <v>77</v>
      </c>
      <c r="C46" s="12" t="s">
        <v>65</v>
      </c>
      <c r="D46" s="12" t="s">
        <v>64</v>
      </c>
      <c r="E46" s="2">
        <v>29850</v>
      </c>
      <c r="F46">
        <f>IF(E46&lt;=5000,1,IF(E46&lt;=15000,2,IF(E46&lt;=25000,3,IF(E46&lt;=35000,4,5))))</f>
        <v>4</v>
      </c>
      <c r="G46">
        <v>201</v>
      </c>
      <c r="H46">
        <v>19</v>
      </c>
      <c r="J46" s="6">
        <f>SUM(Table3[[#This Row],[courseraMOOCS]:[edXMOOCS]])</f>
        <v>19</v>
      </c>
      <c r="K46" s="7">
        <f>SUM(Table3[[#This Row],[courseraMOOCS]:[edXMOOCS]])/EXP(Table3[[#This Row],[universitySizeValue]])</f>
        <v>0.34799713888594946</v>
      </c>
      <c r="L46" s="5">
        <v>71</v>
      </c>
      <c r="M46" s="7">
        <f>EXP(-Table3[[#This Row],[M2]])</f>
        <v>0.70610089644669027</v>
      </c>
      <c r="N46" s="5">
        <v>71</v>
      </c>
      <c r="O46" s="7">
        <f>SUM(Table3[[#This Row],[courseraMOOCS]:[edXMOOCS]])/EXP(-Table3[[#This Row],[shangaiRanking]]/500)</f>
        <v>28.401415320844812</v>
      </c>
      <c r="P46" s="2">
        <v>45</v>
      </c>
    </row>
    <row r="47" spans="1:16" x14ac:dyDescent="0.2">
      <c r="A47" t="s">
        <v>38</v>
      </c>
      <c r="B47" t="str">
        <f>[1]COURSERA_EUROPE!I10</f>
        <v>UK</v>
      </c>
      <c r="C47" t="s">
        <v>33</v>
      </c>
      <c r="D47" t="s">
        <v>57</v>
      </c>
      <c r="E47" s="3">
        <v>161270</v>
      </c>
      <c r="F47">
        <f>IF(E47&lt;=5000,1,IF(E47&lt;=15000,2,IF(E47&lt;=25000,3,IF(E47&lt;=35000,4,5))))</f>
        <v>5</v>
      </c>
      <c r="G47">
        <v>17</v>
      </c>
      <c r="H47">
        <v>25</v>
      </c>
      <c r="J47">
        <f>SUM(Table3[[#This Row],[courseraMOOCS]:[edXMOOCS]])</f>
        <v>25</v>
      </c>
      <c r="K47" s="4">
        <f>SUM(Table3[[#This Row],[courseraMOOCS]:[edXMOOCS]])/EXP(Table3[[#This Row],[universitySizeValue]])</f>
        <v>0.16844867497713667</v>
      </c>
      <c r="L47" s="5">
        <v>85</v>
      </c>
      <c r="M47" s="4">
        <f>EXP(-Table3[[#This Row],[M2]])</f>
        <v>0.84497463064825185</v>
      </c>
      <c r="N47" s="5">
        <v>85</v>
      </c>
      <c r="O47" s="4">
        <f>SUM(Table3[[#This Row],[courseraMOOCS]:[edXMOOCS]])/EXP(-Table3[[#This Row],[shangaiRanking]]/500)</f>
        <v>25.864615168202949</v>
      </c>
      <c r="P47" s="2">
        <v>46</v>
      </c>
    </row>
    <row r="48" spans="1:16" x14ac:dyDescent="0.2">
      <c r="A48" t="s">
        <v>21</v>
      </c>
      <c r="B48" t="str">
        <f>[1]COURSERA_EUROPE!I73</f>
        <v>Spain</v>
      </c>
      <c r="C48" t="s">
        <v>13</v>
      </c>
      <c r="D48" t="s">
        <v>57</v>
      </c>
      <c r="E48" s="2">
        <f>560+520+60+41+900</f>
        <v>2081</v>
      </c>
      <c r="F48">
        <f>IF(E48&lt;=5000,1,IF(E48&lt;=15000,2,IF(E48&lt;=25000,3,IF(E48&lt;=35000,4,5))))</f>
        <v>1</v>
      </c>
      <c r="G48">
        <v>501</v>
      </c>
      <c r="H48">
        <v>9</v>
      </c>
      <c r="J48">
        <f>SUM(Table3[[#This Row],[courseraMOOCS]:[edXMOOCS]])</f>
        <v>9</v>
      </c>
      <c r="K48" s="4">
        <f>SUM(Table3[[#This Row],[courseraMOOCS]:[edXMOOCS]])/EXP(Table3[[#This Row],[universitySizeValue]])</f>
        <v>3.310914970542981</v>
      </c>
      <c r="L48" s="5">
        <v>11</v>
      </c>
      <c r="M48" s="4">
        <f>EXP(-Table3[[#This Row],[M2]])</f>
        <v>3.6482777810895178E-2</v>
      </c>
      <c r="N48" s="5">
        <v>11</v>
      </c>
      <c r="O48" s="4">
        <f>SUM(Table3[[#This Row],[courseraMOOCS]:[edXMOOCS]])/EXP(-Table3[[#This Row],[shangaiRanking]]/500)</f>
        <v>24.513514490752279</v>
      </c>
      <c r="P48" s="2">
        <v>47</v>
      </c>
    </row>
    <row r="49" spans="1:16" x14ac:dyDescent="0.2">
      <c r="A49" t="s">
        <v>70</v>
      </c>
      <c r="B49" t="s">
        <v>71</v>
      </c>
      <c r="C49" t="s">
        <v>72</v>
      </c>
      <c r="D49" t="s">
        <v>73</v>
      </c>
      <c r="E49" s="2">
        <v>48088</v>
      </c>
      <c r="F49">
        <f>IF(E49&lt;=5000,1,IF(E49&lt;=15000,2,IF(E49&lt;=25000,3,IF(E49&lt;=35000,4,5))))</f>
        <v>5</v>
      </c>
      <c r="G49">
        <v>101</v>
      </c>
      <c r="H49">
        <v>20</v>
      </c>
      <c r="J49" s="6">
        <f>SUM(Table3[[#This Row],[courseraMOOCS]:[edXMOOCS]])</f>
        <v>20</v>
      </c>
      <c r="K49" s="7">
        <f>SUM(Table3[[#This Row],[courseraMOOCS]:[edXMOOCS]])/EXP(Table3[[#This Row],[universitySizeValue]])</f>
        <v>0.13475893998170935</v>
      </c>
      <c r="L49" s="5">
        <v>93</v>
      </c>
      <c r="M49" s="7">
        <f>EXP(-Table3[[#This Row],[M2]])</f>
        <v>0.873926555049513</v>
      </c>
      <c r="N49" s="5">
        <v>93</v>
      </c>
      <c r="O49" s="7">
        <f>SUM(Table3[[#This Row],[courseraMOOCS]:[edXMOOCS]])/EXP(-Table3[[#This Row],[shangaiRanking]]/500)</f>
        <v>24.476960162227165</v>
      </c>
      <c r="P49" s="2">
        <v>48</v>
      </c>
    </row>
    <row r="50" spans="1:16" x14ac:dyDescent="0.2">
      <c r="A50" t="s">
        <v>117</v>
      </c>
      <c r="B50" t="s">
        <v>190</v>
      </c>
      <c r="C50" t="s">
        <v>191</v>
      </c>
      <c r="D50" t="s">
        <v>75</v>
      </c>
      <c r="E50" s="2">
        <v>38213</v>
      </c>
      <c r="F50">
        <f>IF(E50&lt;=5000,1,IF(E50&lt;=15000,2,IF(E50&lt;=25000,3,IF(E50&lt;=35000,4,5))))</f>
        <v>5</v>
      </c>
      <c r="G50">
        <v>201</v>
      </c>
      <c r="H50">
        <v>16</v>
      </c>
      <c r="J50" s="6">
        <f>SUM(Table3[[#This Row],[courseraMOOCS]:[edXMOOCS]])</f>
        <v>16</v>
      </c>
      <c r="K50" s="7">
        <f>SUM(Table3[[#This Row],[courseraMOOCS]:[edXMOOCS]])/EXP(Table3[[#This Row],[universitySizeValue]])</f>
        <v>0.10780715198536747</v>
      </c>
      <c r="L50" s="5">
        <v>104</v>
      </c>
      <c r="M50" s="7">
        <f>EXP(-Table3[[#This Row],[M2]])</f>
        <v>0.89780071882290413</v>
      </c>
      <c r="N50" s="5">
        <v>104</v>
      </c>
      <c r="O50" s="7">
        <f>SUM(Table3[[#This Row],[courseraMOOCS]:[edXMOOCS]])/EXP(-Table3[[#This Row],[shangaiRanking]]/500)</f>
        <v>23.916981322816685</v>
      </c>
      <c r="P50" s="2">
        <v>49</v>
      </c>
    </row>
    <row r="51" spans="1:16" x14ac:dyDescent="0.2">
      <c r="A51" t="s">
        <v>216</v>
      </c>
      <c r="B51" s="13" t="s">
        <v>167</v>
      </c>
      <c r="C51" s="13" t="s">
        <v>168</v>
      </c>
      <c r="D51" s="13" t="s">
        <v>64</v>
      </c>
      <c r="E51" s="11" t="s">
        <v>217</v>
      </c>
      <c r="F51">
        <f>IF(E51&lt;=5000,1,IF(E51&lt;=15000,2,IF(E51&lt;=25000,3,IF(E51&lt;=35000,4,5))))</f>
        <v>5</v>
      </c>
      <c r="G51">
        <v>151</v>
      </c>
      <c r="H51">
        <v>17</v>
      </c>
      <c r="J51" s="6">
        <f>SUM(Table3[[#This Row],[courseraMOOCS]:[edXMOOCS]])</f>
        <v>17</v>
      </c>
      <c r="K51" s="7">
        <f>SUM(Table3[[#This Row],[courseraMOOCS]:[edXMOOCS]])/EXP(Table3[[#This Row],[universitySizeValue]])</f>
        <v>0.11454509898445295</v>
      </c>
      <c r="L51" s="5">
        <v>99</v>
      </c>
      <c r="M51" s="7">
        <f>EXP(-Table3[[#This Row],[M2]])</f>
        <v>0.89177171951230227</v>
      </c>
      <c r="N51" s="5">
        <v>99</v>
      </c>
      <c r="O51" s="7">
        <f>SUM(Table3[[#This Row],[courseraMOOCS]:[edXMOOCS]])/EXP(-Table3[[#This Row],[shangaiRanking]]/500)</f>
        <v>22.993540854061198</v>
      </c>
      <c r="P51" s="2">
        <v>50</v>
      </c>
    </row>
    <row r="52" spans="1:16" x14ac:dyDescent="0.2">
      <c r="A52" t="s">
        <v>115</v>
      </c>
      <c r="B52" t="s">
        <v>77</v>
      </c>
      <c r="C52" t="s">
        <v>65</v>
      </c>
      <c r="D52" t="s">
        <v>64</v>
      </c>
      <c r="E52" s="2">
        <v>12223</v>
      </c>
      <c r="F52">
        <f>IF(E52&lt;=5000,1,IF(E52&lt;=15000,2,IF(E52&lt;=25000,3,IF(E52&lt;=35000,4,5))))</f>
        <v>2</v>
      </c>
      <c r="G52">
        <v>11</v>
      </c>
      <c r="H52">
        <v>22</v>
      </c>
      <c r="J52" s="6">
        <f>SUM(Table3[[#This Row],[courseraMOOCS]:[edXMOOCS]])</f>
        <v>22</v>
      </c>
      <c r="K52" s="7">
        <f>SUM(Table3[[#This Row],[courseraMOOCS]:[edXMOOCS]])/EXP(Table3[[#This Row],[universitySizeValue]])</f>
        <v>2.9773762312054792</v>
      </c>
      <c r="L52" s="5">
        <v>14</v>
      </c>
      <c r="M52" s="7">
        <f>EXP(-Table3[[#This Row],[M2]])</f>
        <v>5.0926277503451862E-2</v>
      </c>
      <c r="N52" s="5">
        <v>14</v>
      </c>
      <c r="O52" s="7">
        <f>SUM(Table3[[#This Row],[courseraMOOCS]:[edXMOOCS]])/EXP(-Table3[[#This Row],[shangaiRanking]]/500)</f>
        <v>22.489363258349641</v>
      </c>
      <c r="P52" s="2">
        <v>51</v>
      </c>
    </row>
    <row r="53" spans="1:16" x14ac:dyDescent="0.2">
      <c r="A53" t="s">
        <v>153</v>
      </c>
      <c r="B53" s="13" t="s">
        <v>90</v>
      </c>
      <c r="C53" s="13" t="s">
        <v>91</v>
      </c>
      <c r="D53" s="13" t="s">
        <v>75</v>
      </c>
      <c r="E53" s="2">
        <v>35434</v>
      </c>
      <c r="F53">
        <f>IF(E53&lt;=5000,1,IF(E53&lt;=15000,2,IF(E53&lt;=25000,3,IF(E53&lt;=35000,4,5))))</f>
        <v>5</v>
      </c>
      <c r="G53">
        <v>201</v>
      </c>
      <c r="H53" s="8">
        <v>15</v>
      </c>
      <c r="J53" s="6">
        <f>SUM(Table3[[#This Row],[courseraMOOCS]:[edXMOOCS]])</f>
        <v>15</v>
      </c>
      <c r="K53" s="7">
        <f>SUM(Table3[[#This Row],[courseraMOOCS]:[edXMOOCS]])/EXP(Table3[[#This Row],[universitySizeValue]])</f>
        <v>0.10106920498628201</v>
      </c>
      <c r="L53" s="5">
        <v>105</v>
      </c>
      <c r="M53" s="7">
        <f>EXP(-Table3[[#This Row],[M2]])</f>
        <v>0.90387047837729029</v>
      </c>
      <c r="N53" s="5">
        <v>105</v>
      </c>
      <c r="O53" s="7">
        <f>SUM(Table3[[#This Row],[courseraMOOCS]:[edXMOOCS]])/EXP(-Table3[[#This Row],[shangaiRanking]]/500)</f>
        <v>22.422169990140642</v>
      </c>
      <c r="P53" s="2">
        <v>52</v>
      </c>
    </row>
    <row r="54" spans="1:16" x14ac:dyDescent="0.2">
      <c r="A54" t="s">
        <v>145</v>
      </c>
      <c r="B54" t="s">
        <v>202</v>
      </c>
      <c r="C54" t="s">
        <v>29</v>
      </c>
      <c r="D54" t="s">
        <v>57</v>
      </c>
      <c r="E54" s="2">
        <v>7131</v>
      </c>
      <c r="F54">
        <f>IF(E54&lt;=5000,1,IF(E54&lt;=15000,2,IF(E54&lt;=25000,3,IF(E54&lt;=35000,4,5))))</f>
        <v>2</v>
      </c>
      <c r="G54">
        <v>401</v>
      </c>
      <c r="H54" s="8">
        <v>10</v>
      </c>
      <c r="J54" s="6">
        <f>SUM(Table3[[#This Row],[courseraMOOCS]:[edXMOOCS]])</f>
        <v>10</v>
      </c>
      <c r="K54" s="7">
        <f>SUM(Table3[[#This Row],[courseraMOOCS]:[edXMOOCS]])/EXP(Table3[[#This Row],[universitySizeValue]])</f>
        <v>1.3533528323661268</v>
      </c>
      <c r="L54" s="5">
        <v>35</v>
      </c>
      <c r="M54" s="7">
        <f>EXP(-Table3[[#This Row],[M2]])</f>
        <v>0.25837252700499741</v>
      </c>
      <c r="N54" s="5">
        <v>36</v>
      </c>
      <c r="O54" s="7">
        <f>SUM(Table3[[#This Row],[courseraMOOCS]:[edXMOOCS]])/EXP(-Table3[[#This Row],[shangaiRanking]]/500)</f>
        <v>22.299964644001818</v>
      </c>
      <c r="P54" s="2">
        <v>53</v>
      </c>
    </row>
    <row r="55" spans="1:16" x14ac:dyDescent="0.2">
      <c r="A55" t="s">
        <v>82</v>
      </c>
      <c r="B55" t="s">
        <v>77</v>
      </c>
      <c r="C55" t="s">
        <v>65</v>
      </c>
      <c r="D55" t="s">
        <v>64</v>
      </c>
      <c r="E55" s="2">
        <v>959</v>
      </c>
      <c r="F55">
        <f>IF(E55&lt;=5000,1,IF(E55&lt;=15000,2,IF(E55&lt;=25000,3,IF(E55&lt;=35000,4,5))))</f>
        <v>1</v>
      </c>
      <c r="G55">
        <v>1000</v>
      </c>
      <c r="H55">
        <v>3</v>
      </c>
      <c r="J55" s="6">
        <f>SUM(Table3[[#This Row],[courseraMOOCS]:[edXMOOCS]])</f>
        <v>3</v>
      </c>
      <c r="K55" s="7">
        <f>SUM(Table3[[#This Row],[courseraMOOCS]:[edXMOOCS]])/EXP(Table3[[#This Row],[universitySizeValue]])</f>
        <v>1.103638323514327</v>
      </c>
      <c r="L55" s="5">
        <v>40</v>
      </c>
      <c r="M55" s="7">
        <f>EXP(-Table3[[#This Row],[M2]])</f>
        <v>0.33166219151100518</v>
      </c>
      <c r="N55" s="5">
        <v>40</v>
      </c>
      <c r="O55" s="7">
        <f>SUM(Table3[[#This Row],[courseraMOOCS]:[edXMOOCS]])/EXP(-Table3[[#This Row],[shangaiRanking]]/500)</f>
        <v>22.167168296791949</v>
      </c>
      <c r="P55" s="2">
        <v>54</v>
      </c>
    </row>
    <row r="56" spans="1:16" x14ac:dyDescent="0.2">
      <c r="A56" t="s">
        <v>134</v>
      </c>
      <c r="B56" s="12" t="s">
        <v>77</v>
      </c>
      <c r="C56" s="12" t="s">
        <v>65</v>
      </c>
      <c r="D56" s="12" t="s">
        <v>64</v>
      </c>
      <c r="E56" s="2">
        <v>16336</v>
      </c>
      <c r="F56">
        <f>IF(E56&lt;=5000,1,IF(E56&lt;=15000,2,IF(E56&lt;=25000,3,IF(E56&lt;=35000,4,5))))</f>
        <v>3</v>
      </c>
      <c r="G56">
        <v>2</v>
      </c>
      <c r="H56">
        <v>22</v>
      </c>
      <c r="J56" s="6">
        <f>SUM(Table3[[#This Row],[courseraMOOCS]:[edXMOOCS]])</f>
        <v>22</v>
      </c>
      <c r="K56" s="7">
        <f>SUM(Table3[[#This Row],[courseraMOOCS]:[edXMOOCS]])/EXP(Table3[[#This Row],[universitySizeValue]])</f>
        <v>1.0953155040930067</v>
      </c>
      <c r="L56" s="5">
        <v>42</v>
      </c>
      <c r="M56" s="7">
        <f>EXP(-Table3[[#This Row],[M2]])</f>
        <v>0.33443407498210159</v>
      </c>
      <c r="N56" s="5">
        <v>42</v>
      </c>
      <c r="O56" s="7">
        <f>SUM(Table3[[#This Row],[courseraMOOCS]:[edXMOOCS]])/EXP(-Table3[[#This Row],[shangaiRanking]]/500)</f>
        <v>22.088176234901521</v>
      </c>
      <c r="P56" s="2">
        <v>55</v>
      </c>
    </row>
    <row r="57" spans="1:16" x14ac:dyDescent="0.2">
      <c r="A57" t="s">
        <v>125</v>
      </c>
      <c r="B57" t="s">
        <v>77</v>
      </c>
      <c r="C57" t="s">
        <v>65</v>
      </c>
      <c r="D57" t="s">
        <v>64</v>
      </c>
      <c r="E57" s="2">
        <v>65371</v>
      </c>
      <c r="F57">
        <f>IF(E57&lt;=5000,1,IF(E57&lt;=15000,2,IF(E57&lt;=25000,3,IF(E57&lt;=35000,4,5))))</f>
        <v>5</v>
      </c>
      <c r="G57">
        <v>43</v>
      </c>
      <c r="H57">
        <v>20</v>
      </c>
      <c r="J57" s="6">
        <f>SUM(Table3[[#This Row],[courseraMOOCS]:[edXMOOCS]])</f>
        <v>20</v>
      </c>
      <c r="K57" s="7">
        <f>SUM(Table3[[#This Row],[courseraMOOCS]:[edXMOOCS]])/EXP(Table3[[#This Row],[universitySizeValue]])</f>
        <v>0.13475893998170935</v>
      </c>
      <c r="L57" s="5">
        <v>94</v>
      </c>
      <c r="M57" s="7">
        <f>EXP(-Table3[[#This Row],[M2]])</f>
        <v>0.873926555049513</v>
      </c>
      <c r="N57" s="5">
        <v>94</v>
      </c>
      <c r="O57" s="7">
        <f>SUM(Table3[[#This Row],[courseraMOOCS]:[edXMOOCS]])/EXP(-Table3[[#This Row],[shangaiRanking]]/500)</f>
        <v>21.796126566102576</v>
      </c>
      <c r="P57" s="2">
        <v>56</v>
      </c>
    </row>
    <row r="58" spans="1:16" x14ac:dyDescent="0.2">
      <c r="A58" t="s">
        <v>39</v>
      </c>
      <c r="B58" t="str">
        <f>[1]COURSERA_EUROPE!I3</f>
        <v>Denmark</v>
      </c>
      <c r="C58" t="s">
        <v>26</v>
      </c>
      <c r="D58" t="s">
        <v>57</v>
      </c>
      <c r="E58" s="2">
        <v>22829</v>
      </c>
      <c r="F58">
        <f>IF(E58&lt;=5000,1,IF(E58&lt;=15000,2,IF(E58&lt;=25000,3,IF(E58&lt;=35000,4,5))))</f>
        <v>3</v>
      </c>
      <c r="G58">
        <v>501</v>
      </c>
      <c r="H58">
        <v>8</v>
      </c>
      <c r="J58">
        <f>SUM(Table3[[#This Row],[courseraMOOCS]:[edXMOOCS]])</f>
        <v>8</v>
      </c>
      <c r="K58" s="4">
        <f>SUM(Table3[[#This Row],[courseraMOOCS]:[edXMOOCS]])/EXP(Table3[[#This Row],[universitySizeValue]])</f>
        <v>0.39829654694291156</v>
      </c>
      <c r="L58" s="5">
        <v>68</v>
      </c>
      <c r="M58" s="4">
        <f>EXP(-Table3[[#This Row],[M2]])</f>
        <v>0.67146287787112713</v>
      </c>
      <c r="N58" s="5">
        <v>68</v>
      </c>
      <c r="O58" s="4">
        <f>SUM(Table3[[#This Row],[courseraMOOCS]:[edXMOOCS]])/EXP(-Table3[[#This Row],[shangaiRanking]]/500)</f>
        <v>21.789790658446471</v>
      </c>
      <c r="P58" s="2">
        <v>57</v>
      </c>
    </row>
    <row r="59" spans="1:16" x14ac:dyDescent="0.2">
      <c r="A59" t="s">
        <v>129</v>
      </c>
      <c r="B59" s="13" t="s">
        <v>90</v>
      </c>
      <c r="C59" s="13" t="s">
        <v>91</v>
      </c>
      <c r="D59" s="13" t="s">
        <v>75</v>
      </c>
      <c r="E59" s="2">
        <v>20277</v>
      </c>
      <c r="F59">
        <f>IF(E59&lt;=5000,1,IF(E59&lt;=15000,2,IF(E59&lt;=25000,3,IF(E59&lt;=35000,4,5))))</f>
        <v>3</v>
      </c>
      <c r="G59">
        <v>151</v>
      </c>
      <c r="H59">
        <v>16</v>
      </c>
      <c r="J59" s="6">
        <f>SUM(Table3[[#This Row],[courseraMOOCS]:[edXMOOCS]])</f>
        <v>16</v>
      </c>
      <c r="K59" s="7">
        <f>SUM(Table3[[#This Row],[courseraMOOCS]:[edXMOOCS]])/EXP(Table3[[#This Row],[universitySizeValue]])</f>
        <v>0.79659309388582311</v>
      </c>
      <c r="L59" s="5">
        <v>55</v>
      </c>
      <c r="M59" s="7">
        <f>EXP(-Table3[[#This Row],[M2]])</f>
        <v>0.45086239635897613</v>
      </c>
      <c r="N59" s="5">
        <v>55</v>
      </c>
      <c r="O59" s="7">
        <f>SUM(Table3[[#This Row],[courseraMOOCS]:[edXMOOCS]])/EXP(-Table3[[#This Row],[shangaiRanking]]/500)</f>
        <v>21.640979627351715</v>
      </c>
      <c r="P59" s="2">
        <v>58</v>
      </c>
    </row>
    <row r="60" spans="1:16" x14ac:dyDescent="0.2">
      <c r="A60" t="s">
        <v>124</v>
      </c>
      <c r="B60" t="s">
        <v>77</v>
      </c>
      <c r="C60" t="s">
        <v>65</v>
      </c>
      <c r="D60" t="s">
        <v>64</v>
      </c>
      <c r="E60" s="2">
        <v>33246</v>
      </c>
      <c r="F60">
        <f>IF(E60&lt;=5000,1,IF(E60&lt;=15000,2,IF(E60&lt;=25000,3,IF(E60&lt;=35000,4,5))))</f>
        <v>4</v>
      </c>
      <c r="G60">
        <v>43</v>
      </c>
      <c r="H60">
        <v>19</v>
      </c>
      <c r="J60" s="6">
        <f>SUM(Table3[[#This Row],[courseraMOOCS]:[edXMOOCS]])</f>
        <v>19</v>
      </c>
      <c r="K60" s="7">
        <f>SUM(Table3[[#This Row],[courseraMOOCS]:[edXMOOCS]])/EXP(Table3[[#This Row],[universitySizeValue]])</f>
        <v>0.34799713888594946</v>
      </c>
      <c r="L60" s="5">
        <v>72</v>
      </c>
      <c r="M60" s="7">
        <f>EXP(-Table3[[#This Row],[M2]])</f>
        <v>0.70610089644669027</v>
      </c>
      <c r="N60" s="5">
        <v>72</v>
      </c>
      <c r="O60" s="7">
        <f>SUM(Table3[[#This Row],[courseraMOOCS]:[edXMOOCS]])/EXP(-Table3[[#This Row],[shangaiRanking]]/500)</f>
        <v>20.706320237797446</v>
      </c>
      <c r="P60" s="2">
        <v>59</v>
      </c>
    </row>
    <row r="61" spans="1:16" x14ac:dyDescent="0.2">
      <c r="A61" t="s">
        <v>218</v>
      </c>
      <c r="B61" s="13" t="s">
        <v>167</v>
      </c>
      <c r="C61" s="13" t="s">
        <v>168</v>
      </c>
      <c r="D61" s="13" t="s">
        <v>64</v>
      </c>
      <c r="E61" s="2">
        <v>35000</v>
      </c>
      <c r="F61">
        <f>IF(E61&lt;=5000,1,IF(E61&lt;=15000,2,IF(E61&lt;=25000,3,IF(E61&lt;=35000,4,5))))</f>
        <v>4</v>
      </c>
      <c r="G61">
        <v>401</v>
      </c>
      <c r="H61">
        <v>9</v>
      </c>
      <c r="J61" s="6">
        <f>SUM(Table3[[#This Row],[courseraMOOCS]:[edXMOOCS]])</f>
        <v>9</v>
      </c>
      <c r="K61" s="7">
        <f>SUM(Table3[[#This Row],[courseraMOOCS]:[edXMOOCS]])/EXP(Table3[[#This Row],[universitySizeValue]])</f>
        <v>0.16484074999860762</v>
      </c>
      <c r="L61" s="5">
        <v>88</v>
      </c>
      <c r="M61" s="7">
        <f>EXP(-Table3[[#This Row],[M2]])</f>
        <v>0.84802874191357402</v>
      </c>
      <c r="N61" s="5">
        <v>88</v>
      </c>
      <c r="O61" s="7">
        <f>SUM(Table3[[#This Row],[courseraMOOCS]:[edXMOOCS]])/EXP(-Table3[[#This Row],[shangaiRanking]]/500)</f>
        <v>20.069968179601638</v>
      </c>
      <c r="P61" s="2">
        <v>60</v>
      </c>
    </row>
    <row r="62" spans="1:16" x14ac:dyDescent="0.2">
      <c r="A62" t="s">
        <v>42</v>
      </c>
      <c r="B62" t="str">
        <f>[1]COURSERA_EUROPE!I26</f>
        <v>Germany</v>
      </c>
      <c r="C62" t="s">
        <v>43</v>
      </c>
      <c r="D62" t="s">
        <v>57</v>
      </c>
      <c r="E62" s="2">
        <v>50542</v>
      </c>
      <c r="F62">
        <f>IF(E62&lt;=5000,1,IF(E62&lt;=15000,2,IF(E62&lt;=25000,3,IF(E62&lt;=35000,4,5))))</f>
        <v>5</v>
      </c>
      <c r="G62">
        <v>501</v>
      </c>
      <c r="H62">
        <v>7</v>
      </c>
      <c r="J62">
        <f>SUM(Table3[[#This Row],[courseraMOOCS]:[edXMOOCS]])</f>
        <v>7</v>
      </c>
      <c r="K62" s="4">
        <f>SUM(Table3[[#This Row],[courseraMOOCS]:[edXMOOCS]])/EXP(Table3[[#This Row],[universitySizeValue]])</f>
        <v>4.7165628993598274E-2</v>
      </c>
      <c r="L62" s="5">
        <v>128</v>
      </c>
      <c r="M62" s="4">
        <f>EXP(-Table3[[#This Row],[M2]])</f>
        <v>0.95392938614090339</v>
      </c>
      <c r="N62" s="5">
        <v>127</v>
      </c>
      <c r="O62" s="4">
        <f>SUM(Table3[[#This Row],[courseraMOOCS]:[edXMOOCS]])/EXP(-Table3[[#This Row],[shangaiRanking]]/500)</f>
        <v>19.066066826140663</v>
      </c>
      <c r="P62" s="2">
        <v>61</v>
      </c>
    </row>
    <row r="63" spans="1:16" x14ac:dyDescent="0.2">
      <c r="A63" t="s">
        <v>128</v>
      </c>
      <c r="B63" s="13" t="s">
        <v>199</v>
      </c>
      <c r="C63" s="13" t="s">
        <v>23</v>
      </c>
      <c r="D63" s="13" t="s">
        <v>57</v>
      </c>
      <c r="E63" s="2">
        <v>25130</v>
      </c>
      <c r="F63">
        <f>IF(E63&lt;=5000,1,IF(E63&lt;=15000,2,IF(E63&lt;=25000,3,IF(E63&lt;=35000,4,5))))</f>
        <v>4</v>
      </c>
      <c r="G63">
        <v>151</v>
      </c>
      <c r="H63">
        <v>14</v>
      </c>
      <c r="J63" s="6">
        <f>SUM(Table3[[#This Row],[courseraMOOCS]:[edXMOOCS]])</f>
        <v>14</v>
      </c>
      <c r="K63" s="7">
        <f>SUM(Table3[[#This Row],[courseraMOOCS]:[edXMOOCS]])/EXP(Table3[[#This Row],[universitySizeValue]])</f>
        <v>0.25641894444227853</v>
      </c>
      <c r="L63" s="5">
        <v>76</v>
      </c>
      <c r="M63" s="7">
        <f>EXP(-Table3[[#This Row],[M2]])</f>
        <v>0.77381771424395129</v>
      </c>
      <c r="N63" s="5">
        <v>76</v>
      </c>
      <c r="O63" s="7">
        <f>SUM(Table3[[#This Row],[courseraMOOCS]:[edXMOOCS]])/EXP(-Table3[[#This Row],[shangaiRanking]]/500)</f>
        <v>18.935857173932749</v>
      </c>
      <c r="P63" s="2">
        <v>62</v>
      </c>
    </row>
    <row r="64" spans="1:16" x14ac:dyDescent="0.2">
      <c r="A64" t="s">
        <v>126</v>
      </c>
      <c r="B64" s="13" t="s">
        <v>192</v>
      </c>
      <c r="C64" s="13" t="s">
        <v>26</v>
      </c>
      <c r="D64" s="13" t="s">
        <v>57</v>
      </c>
      <c r="E64" s="2">
        <v>40882</v>
      </c>
      <c r="F64">
        <f>IF(E64&lt;=5000,1,IF(E64&lt;=15000,2,IF(E64&lt;=25000,3,IF(E64&lt;=35000,4,5))))</f>
        <v>5</v>
      </c>
      <c r="G64">
        <v>30</v>
      </c>
      <c r="H64">
        <v>16</v>
      </c>
      <c r="J64" s="6">
        <f>SUM(Table3[[#This Row],[courseraMOOCS]:[edXMOOCS]])</f>
        <v>16</v>
      </c>
      <c r="K64" s="7">
        <f>SUM(Table3[[#This Row],[courseraMOOCS]:[edXMOOCS]])/EXP(Table3[[#This Row],[universitySizeValue]])</f>
        <v>0.10780715198536747</v>
      </c>
      <c r="L64" s="5">
        <v>103</v>
      </c>
      <c r="M64" s="7">
        <f>EXP(-Table3[[#This Row],[M2]])</f>
        <v>0.89780071882290413</v>
      </c>
      <c r="N64" s="5">
        <v>103</v>
      </c>
      <c r="O64" s="7">
        <f>SUM(Table3[[#This Row],[courseraMOOCS]:[edXMOOCS]])/EXP(-Table3[[#This Row],[shangaiRanking]]/500)</f>
        <v>16.989384744725754</v>
      </c>
      <c r="P64" s="2">
        <v>63</v>
      </c>
    </row>
    <row r="65" spans="1:16" x14ac:dyDescent="0.2">
      <c r="A65" t="s">
        <v>66</v>
      </c>
      <c r="B65" t="s">
        <v>67</v>
      </c>
      <c r="C65" t="s">
        <v>68</v>
      </c>
      <c r="D65" t="s">
        <v>69</v>
      </c>
      <c r="E65" s="2">
        <v>26610</v>
      </c>
      <c r="F65">
        <f>IF(E65&lt;=5000,1,IF(E65&lt;=15000,2,IF(E65&lt;=25000,3,IF(E65&lt;=35000,4,5))))</f>
        <v>4</v>
      </c>
      <c r="G65">
        <v>301</v>
      </c>
      <c r="H65">
        <v>9</v>
      </c>
      <c r="J65" s="6">
        <f>SUM(Table3[[#This Row],[courseraMOOCS]:[edXMOOCS]])</f>
        <v>9</v>
      </c>
      <c r="K65" s="7">
        <f>SUM(Table3[[#This Row],[courseraMOOCS]:[edXMOOCS]])/EXP(Table3[[#This Row],[universitySizeValue]])</f>
        <v>0.16484074999860762</v>
      </c>
      <c r="L65" s="5">
        <v>86</v>
      </c>
      <c r="M65" s="7">
        <f>EXP(-Table3[[#This Row],[M2]])</f>
        <v>0.84802874191357402</v>
      </c>
      <c r="N65" s="5">
        <v>86</v>
      </c>
      <c r="O65" s="7">
        <f>SUM(Table3[[#This Row],[courseraMOOCS]:[edXMOOCS]])/EXP(-Table3[[#This Row],[shangaiRanking]]/500)</f>
        <v>16.43190016193638</v>
      </c>
      <c r="P65" s="2">
        <v>64</v>
      </c>
    </row>
    <row r="66" spans="1:16" x14ac:dyDescent="0.2">
      <c r="A66" t="s">
        <v>14</v>
      </c>
      <c r="B66" s="13" t="str">
        <f>'[1]EDX-EUROPE'!B13</f>
        <v>France</v>
      </c>
      <c r="C66" s="13" t="s">
        <v>8</v>
      </c>
      <c r="D66" s="13" t="s">
        <v>57</v>
      </c>
      <c r="E66" s="2">
        <v>12179</v>
      </c>
      <c r="F66">
        <f>IF(E66&lt;=5000,1,IF(E66&lt;=15000,2,IF(E66&lt;=25000,3,IF(E66&lt;=35000,4,5))))</f>
        <v>2</v>
      </c>
      <c r="G66">
        <v>501</v>
      </c>
      <c r="I66">
        <v>6</v>
      </c>
      <c r="J66">
        <f>SUM(Table3[[#This Row],[courseraMOOCS]:[edXMOOCS]])</f>
        <v>6</v>
      </c>
      <c r="K66" s="4">
        <f>SUM(Table3[[#This Row],[courseraMOOCS]:[edXMOOCS]])/EXP(Table3[[#This Row],[universitySizeValue]])</f>
        <v>0.8120116994196761</v>
      </c>
      <c r="L66" s="5">
        <v>54</v>
      </c>
      <c r="M66" s="4">
        <f>EXP(-Table3[[#This Row],[M2]])</f>
        <v>0.44396404506171155</v>
      </c>
      <c r="N66" s="5">
        <v>51</v>
      </c>
      <c r="O66" s="4">
        <f>SUM(Table3[[#This Row],[courseraMOOCS]:[edXMOOCS]])/EXP(-Table3[[#This Row],[shangaiRanking]]/500)</f>
        <v>16.342342993834851</v>
      </c>
      <c r="P66" s="2">
        <v>65</v>
      </c>
    </row>
    <row r="67" spans="1:16" x14ac:dyDescent="0.2">
      <c r="A67" t="s">
        <v>87</v>
      </c>
      <c r="B67" t="s">
        <v>77</v>
      </c>
      <c r="C67" t="s">
        <v>65</v>
      </c>
      <c r="D67" t="s">
        <v>64</v>
      </c>
      <c r="E67" s="2">
        <v>14077</v>
      </c>
      <c r="F67">
        <f>IF(E67&lt;=5000,1,IF(E67&lt;=15000,2,IF(E67&lt;=25000,3,IF(E67&lt;=35000,4,5))))</f>
        <v>2</v>
      </c>
      <c r="H67">
        <v>16</v>
      </c>
      <c r="J67" s="6">
        <f>SUM(Table3[[#This Row],[courseraMOOCS]:[edXMOOCS]])</f>
        <v>16</v>
      </c>
      <c r="K67" s="7">
        <f>SUM(Table3[[#This Row],[courseraMOOCS]:[edXMOOCS]])/EXP(Table3[[#This Row],[universitySizeValue]])</f>
        <v>2.1653645317858032</v>
      </c>
      <c r="L67" s="5">
        <v>21</v>
      </c>
      <c r="M67" s="7">
        <f>EXP(-Table3[[#This Row],[M2]])</f>
        <v>0.11470811222195491</v>
      </c>
      <c r="N67" s="5">
        <v>21</v>
      </c>
      <c r="O67" s="7">
        <f>SUM(Table3[[#This Row],[courseraMOOCS]:[edXMOOCS]])/EXP(-Table3[[#This Row],[shangaiRanking]]/500)</f>
        <v>16</v>
      </c>
      <c r="P67" s="2">
        <v>66</v>
      </c>
    </row>
    <row r="68" spans="1:16" x14ac:dyDescent="0.2">
      <c r="A68" t="s">
        <v>127</v>
      </c>
      <c r="B68" s="13" t="s">
        <v>77</v>
      </c>
      <c r="C68" s="13" t="s">
        <v>65</v>
      </c>
      <c r="D68" s="13" t="s">
        <v>64</v>
      </c>
      <c r="E68" s="2">
        <v>52270</v>
      </c>
      <c r="F68">
        <f>IF(E68&lt;=5000,1,IF(E68&lt;=15000,2,IF(E68&lt;=25000,3,IF(E68&lt;=35000,4,5))))</f>
        <v>5</v>
      </c>
      <c r="G68">
        <v>88</v>
      </c>
      <c r="H68">
        <v>13</v>
      </c>
      <c r="J68" s="6">
        <f>SUM(Table3[[#This Row],[courseraMOOCS]:[edXMOOCS]])</f>
        <v>13</v>
      </c>
      <c r="K68" s="7">
        <f>SUM(Table3[[#This Row],[courseraMOOCS]:[edXMOOCS]])/EXP(Table3[[#This Row],[universitySizeValue]])</f>
        <v>8.7593310988111073E-2</v>
      </c>
      <c r="L68" s="5">
        <v>107</v>
      </c>
      <c r="M68" s="7">
        <f>EXP(-Table3[[#This Row],[M2]])</f>
        <v>0.91613338235124542</v>
      </c>
      <c r="N68" s="5">
        <v>107</v>
      </c>
      <c r="O68" s="7">
        <f>SUM(Table3[[#This Row],[courseraMOOCS]:[edXMOOCS]])/EXP(-Table3[[#This Row],[shangaiRanking]]/500)</f>
        <v>15.501694762458703</v>
      </c>
      <c r="P68" s="2">
        <v>67</v>
      </c>
    </row>
    <row r="69" spans="1:16" x14ac:dyDescent="0.2">
      <c r="A69" t="s">
        <v>187</v>
      </c>
      <c r="B69" t="s">
        <v>77</v>
      </c>
      <c r="C69" t="s">
        <v>65</v>
      </c>
      <c r="D69" t="s">
        <v>64</v>
      </c>
      <c r="E69" s="2">
        <v>37606</v>
      </c>
      <c r="F69">
        <f>IF(E69&lt;=5000,1,IF(E69&lt;=15000,2,IF(E69&lt;=25000,3,IF(E69&lt;=35000,4,5))))</f>
        <v>5</v>
      </c>
      <c r="G69">
        <v>201</v>
      </c>
      <c r="H69">
        <v>10</v>
      </c>
      <c r="J69" s="6">
        <f>SUM(Table3[[#This Row],[courseraMOOCS]:[edXMOOCS]])</f>
        <v>10</v>
      </c>
      <c r="K69" s="7">
        <f>SUM(Table3[[#This Row],[courseraMOOCS]:[edXMOOCS]])/EXP(Table3[[#This Row],[universitySizeValue]])</f>
        <v>6.7379469990854673E-2</v>
      </c>
      <c r="L69" s="5">
        <v>114</v>
      </c>
      <c r="M69" s="7">
        <f>EXP(-Table3[[#This Row],[M2]])</f>
        <v>0.93484039014663511</v>
      </c>
      <c r="N69" s="5">
        <v>114</v>
      </c>
      <c r="O69" s="7">
        <f>SUM(Table3[[#This Row],[courseraMOOCS]:[edXMOOCS]])/EXP(-Table3[[#This Row],[shangaiRanking]]/500)</f>
        <v>14.948113326760428</v>
      </c>
      <c r="P69" s="2">
        <v>68</v>
      </c>
    </row>
    <row r="70" spans="1:16" x14ac:dyDescent="0.2">
      <c r="A70" t="s">
        <v>147</v>
      </c>
      <c r="B70" s="12" t="s">
        <v>77</v>
      </c>
      <c r="C70" s="12" t="s">
        <v>65</v>
      </c>
      <c r="D70" s="12" t="s">
        <v>64</v>
      </c>
      <c r="E70" s="2">
        <v>2344</v>
      </c>
      <c r="F70">
        <f>IF(E70&lt;=5000,1,IF(E70&lt;=15000,2,IF(E70&lt;=25000,3,IF(E70&lt;=35000,4,5))))</f>
        <v>1</v>
      </c>
      <c r="G70">
        <v>1000</v>
      </c>
      <c r="H70" s="8">
        <v>2</v>
      </c>
      <c r="J70" s="6">
        <f>SUM(Table3[[#This Row],[courseraMOOCS]:[edXMOOCS]])</f>
        <v>2</v>
      </c>
      <c r="K70" s="7">
        <f>SUM(Table3[[#This Row],[courseraMOOCS]:[edXMOOCS]])/EXP(Table3[[#This Row],[universitySizeValue]])</f>
        <v>0.73575888234288467</v>
      </c>
      <c r="L70" s="5">
        <v>60</v>
      </c>
      <c r="M70" s="7">
        <f>EXP(-Table3[[#This Row],[M2]])</f>
        <v>0.47914170878801532</v>
      </c>
      <c r="N70" s="5">
        <v>60</v>
      </c>
      <c r="O70" s="7">
        <f>SUM(Table3[[#This Row],[courseraMOOCS]:[edXMOOCS]])/EXP(-Table3[[#This Row],[shangaiRanking]]/500)</f>
        <v>14.778112197861299</v>
      </c>
      <c r="P70" s="2">
        <v>69</v>
      </c>
    </row>
    <row r="71" spans="1:16" x14ac:dyDescent="0.2">
      <c r="A71" t="s">
        <v>181</v>
      </c>
      <c r="B71" t="s">
        <v>170</v>
      </c>
      <c r="C71" t="s">
        <v>13</v>
      </c>
      <c r="D71" t="s">
        <v>57</v>
      </c>
      <c r="E71" s="2">
        <v>9425</v>
      </c>
      <c r="F71">
        <f>IF(E71&lt;=5000,1,IF(E71&lt;=15000,2,IF(E71&lt;=25000,3,IF(E71&lt;=35000,4,5))))</f>
        <v>2</v>
      </c>
      <c r="G71">
        <v>1000</v>
      </c>
      <c r="H71">
        <v>2</v>
      </c>
      <c r="J71" s="6">
        <f>SUM(Table3[[#This Row],[courseraMOOCS]:[edXMOOCS]])</f>
        <v>2</v>
      </c>
      <c r="K71" s="7">
        <f>SUM(Table3[[#This Row],[courseraMOOCS]:[edXMOOCS]])/EXP(Table3[[#This Row],[universitySizeValue]])</f>
        <v>0.2706705664732254</v>
      </c>
      <c r="L71" s="5">
        <v>75</v>
      </c>
      <c r="M71" s="7">
        <f>EXP(-Table3[[#This Row],[M2]])</f>
        <v>0.7628677692336272</v>
      </c>
      <c r="N71" s="5">
        <v>75</v>
      </c>
      <c r="O71" s="7">
        <f>SUM(Table3[[#This Row],[courseraMOOCS]:[edXMOOCS]])/EXP(-Table3[[#This Row],[shangaiRanking]]/500)</f>
        <v>14.778112197861299</v>
      </c>
      <c r="P71" s="2">
        <v>70</v>
      </c>
    </row>
    <row r="72" spans="1:16" x14ac:dyDescent="0.2">
      <c r="A72" t="s">
        <v>137</v>
      </c>
      <c r="B72" t="s">
        <v>202</v>
      </c>
      <c r="C72" t="s">
        <v>29</v>
      </c>
      <c r="D72" t="s">
        <v>57</v>
      </c>
      <c r="E72" s="2">
        <v>35000</v>
      </c>
      <c r="F72">
        <f>IF(E72&lt;=5000,1,IF(E72&lt;=15000,2,IF(E72&lt;=25000,3,IF(E72&lt;=35000,4,5))))</f>
        <v>4</v>
      </c>
      <c r="G72">
        <v>1000</v>
      </c>
      <c r="H72">
        <v>2</v>
      </c>
      <c r="J72" s="6">
        <f>SUM(Table3[[#This Row],[courseraMOOCS]:[edXMOOCS]])</f>
        <v>2</v>
      </c>
      <c r="K72" s="7">
        <f>SUM(Table3[[#This Row],[courseraMOOCS]:[edXMOOCS]])/EXP(Table3[[#This Row],[universitySizeValue]])</f>
        <v>3.6631277777468364E-2</v>
      </c>
      <c r="L72" s="5">
        <v>134</v>
      </c>
      <c r="M72" s="7">
        <f>EXP(-Table3[[#This Row],[M2]])</f>
        <v>0.96403152967234595</v>
      </c>
      <c r="N72" s="5">
        <v>134</v>
      </c>
      <c r="O72" s="7">
        <f>SUM(Table3[[#This Row],[courseraMOOCS]:[edXMOOCS]])/EXP(-Table3[[#This Row],[shangaiRanking]]/500)</f>
        <v>14.778112197861299</v>
      </c>
      <c r="P72" s="2">
        <v>71</v>
      </c>
    </row>
    <row r="73" spans="1:16" x14ac:dyDescent="0.2">
      <c r="A73" t="s">
        <v>102</v>
      </c>
      <c r="B73" t="s">
        <v>77</v>
      </c>
      <c r="C73" t="s">
        <v>65</v>
      </c>
      <c r="D73" t="s">
        <v>64</v>
      </c>
      <c r="E73" s="2">
        <v>6386</v>
      </c>
      <c r="F73">
        <f>IF(E73&lt;=5000,1,IF(E73&lt;=15000,2,IF(E73&lt;=25000,3,IF(E73&lt;=35000,4,5))))</f>
        <v>2</v>
      </c>
      <c r="G73">
        <v>101</v>
      </c>
      <c r="H73">
        <v>12</v>
      </c>
      <c r="J73" s="6">
        <f>SUM(Table3[[#This Row],[courseraMOOCS]:[edXMOOCS]])</f>
        <v>12</v>
      </c>
      <c r="K73" s="7">
        <f>SUM(Table3[[#This Row],[courseraMOOCS]:[edXMOOCS]])/EXP(Table3[[#This Row],[universitySizeValue]])</f>
        <v>1.6240233988393522</v>
      </c>
      <c r="L73" s="5">
        <v>25</v>
      </c>
      <c r="M73" s="7">
        <f>EXP(-Table3[[#This Row],[M2]])</f>
        <v>0.19710407330755744</v>
      </c>
      <c r="N73" s="5">
        <v>25</v>
      </c>
      <c r="O73" s="7">
        <f>SUM(Table3[[#This Row],[courseraMOOCS]:[edXMOOCS]])/EXP(-Table3[[#This Row],[shangaiRanking]]/500)</f>
        <v>14.686176097336299</v>
      </c>
      <c r="P73" s="2">
        <v>72</v>
      </c>
    </row>
    <row r="74" spans="1:16" x14ac:dyDescent="0.2">
      <c r="A74" t="s">
        <v>121</v>
      </c>
      <c r="B74" s="13" t="s">
        <v>108</v>
      </c>
      <c r="C74" s="13" t="s">
        <v>109</v>
      </c>
      <c r="D74" s="13" t="s">
        <v>64</v>
      </c>
      <c r="E74" s="2">
        <v>35421</v>
      </c>
      <c r="F74">
        <f>IF(E74&lt;=5000,1,IF(E74&lt;=15000,2,IF(E74&lt;=25000,3,IF(E74&lt;=35000,4,5))))</f>
        <v>5</v>
      </c>
      <c r="G74">
        <v>101</v>
      </c>
      <c r="H74">
        <v>12</v>
      </c>
      <c r="J74" s="6">
        <f>SUM(Table3[[#This Row],[courseraMOOCS]:[edXMOOCS]])</f>
        <v>12</v>
      </c>
      <c r="K74" s="7">
        <f>SUM(Table3[[#This Row],[courseraMOOCS]:[edXMOOCS]])/EXP(Table3[[#This Row],[universitySizeValue]])</f>
        <v>8.0855363989025611E-2</v>
      </c>
      <c r="L74" s="5">
        <v>109</v>
      </c>
      <c r="M74" s="7">
        <f>EXP(-Table3[[#This Row],[M2]])</f>
        <v>0.92232708350789983</v>
      </c>
      <c r="N74" s="5">
        <v>109</v>
      </c>
      <c r="O74" s="7">
        <f>SUM(Table3[[#This Row],[courseraMOOCS]:[edXMOOCS]])/EXP(-Table3[[#This Row],[shangaiRanking]]/500)</f>
        <v>14.686176097336299</v>
      </c>
      <c r="P74" s="2">
        <v>73</v>
      </c>
    </row>
    <row r="75" spans="1:16" x14ac:dyDescent="0.2">
      <c r="A75" t="s">
        <v>146</v>
      </c>
      <c r="B75" s="12" t="s">
        <v>77</v>
      </c>
      <c r="C75" s="12" t="s">
        <v>65</v>
      </c>
      <c r="D75" s="12" t="s">
        <v>64</v>
      </c>
      <c r="E75" s="2">
        <v>21208</v>
      </c>
      <c r="F75">
        <f>IF(E75&lt;=5000,1,IF(E75&lt;=15000,2,IF(E75&lt;=25000,3,IF(E75&lt;=35000,4,5))))</f>
        <v>3</v>
      </c>
      <c r="G75">
        <v>22</v>
      </c>
      <c r="H75" s="8">
        <v>14</v>
      </c>
      <c r="J75" s="6">
        <f>SUM(Table3[[#This Row],[courseraMOOCS]:[edXMOOCS]])</f>
        <v>14</v>
      </c>
      <c r="K75" s="7">
        <f>SUM(Table3[[#This Row],[courseraMOOCS]:[edXMOOCS]])/EXP(Table3[[#This Row],[universitySizeValue]])</f>
        <v>0.69701895715009521</v>
      </c>
      <c r="L75" s="5">
        <v>61</v>
      </c>
      <c r="M75" s="7">
        <f>EXP(-Table3[[#This Row],[M2]])</f>
        <v>0.49806785453638885</v>
      </c>
      <c r="N75" s="5">
        <v>61</v>
      </c>
      <c r="O75" s="7">
        <f>SUM(Table3[[#This Row],[courseraMOOCS]:[edXMOOCS]])/EXP(-Table3[[#This Row],[shangaiRanking]]/500)</f>
        <v>14.629752968438213</v>
      </c>
      <c r="P75" s="2">
        <v>74</v>
      </c>
    </row>
    <row r="76" spans="1:16" x14ac:dyDescent="0.2">
      <c r="A76" t="s">
        <v>99</v>
      </c>
      <c r="B76" t="s">
        <v>77</v>
      </c>
      <c r="C76" t="s">
        <v>65</v>
      </c>
      <c r="D76" t="s">
        <v>64</v>
      </c>
      <c r="E76" s="2">
        <v>26278</v>
      </c>
      <c r="F76">
        <f>IF(E76&lt;=5000,1,IF(E76&lt;=15000,2,IF(E76&lt;=25000,3,IF(E76&lt;=35000,4,5))))</f>
        <v>4</v>
      </c>
      <c r="G76">
        <v>301</v>
      </c>
      <c r="H76">
        <v>8</v>
      </c>
      <c r="J76" s="6">
        <f>SUM(Table3[[#This Row],[courseraMOOCS]:[edXMOOCS]])</f>
        <v>8</v>
      </c>
      <c r="K76" s="7">
        <f>SUM(Table3[[#This Row],[courseraMOOCS]:[edXMOOCS]])/EXP(Table3[[#This Row],[universitySizeValue]])</f>
        <v>0.14652511110987346</v>
      </c>
      <c r="L76" s="5">
        <v>90</v>
      </c>
      <c r="M76" s="7">
        <f>EXP(-Table3[[#This Row],[M2]])</f>
        <v>0.86370404349531371</v>
      </c>
      <c r="N76" s="5">
        <v>90</v>
      </c>
      <c r="O76" s="7">
        <f>SUM(Table3[[#This Row],[courseraMOOCS]:[edXMOOCS]])/EXP(-Table3[[#This Row],[shangaiRanking]]/500)</f>
        <v>14.60613347727678</v>
      </c>
      <c r="P76" s="2">
        <v>75</v>
      </c>
    </row>
    <row r="77" spans="1:16" x14ac:dyDescent="0.2">
      <c r="A77" t="s">
        <v>141</v>
      </c>
      <c r="B77" s="12" t="s">
        <v>77</v>
      </c>
      <c r="C77" s="12" t="s">
        <v>65</v>
      </c>
      <c r="D77" s="12" t="s">
        <v>64</v>
      </c>
      <c r="E77" s="2">
        <v>8623</v>
      </c>
      <c r="F77">
        <f>IF(E77&lt;=5000,1,IF(E77&lt;=15000,2,IF(E77&lt;=25000,3,IF(E77&lt;=35000,4,5))))</f>
        <v>2</v>
      </c>
      <c r="G77">
        <v>6</v>
      </c>
      <c r="H77">
        <v>14</v>
      </c>
      <c r="J77" s="6">
        <f>SUM(Table3[[#This Row],[courseraMOOCS]:[edXMOOCS]])</f>
        <v>14</v>
      </c>
      <c r="K77" s="7">
        <f>SUM(Table3[[#This Row],[courseraMOOCS]:[edXMOOCS]])/EXP(Table3[[#This Row],[universitySizeValue]])</f>
        <v>1.8946939653125776</v>
      </c>
      <c r="L77" s="5">
        <v>23</v>
      </c>
      <c r="M77" s="7">
        <f>EXP(-Table3[[#This Row],[M2]])</f>
        <v>0.15036434471099766</v>
      </c>
      <c r="N77" s="5">
        <v>23</v>
      </c>
      <c r="O77" s="7">
        <f>SUM(Table3[[#This Row],[courseraMOOCS]:[edXMOOCS]])/EXP(-Table3[[#This Row],[shangaiRanking]]/500)</f>
        <v>14.16901204412509</v>
      </c>
      <c r="P77" s="2">
        <v>76</v>
      </c>
    </row>
    <row r="78" spans="1:16" x14ac:dyDescent="0.2">
      <c r="A78" t="s">
        <v>97</v>
      </c>
      <c r="B78" s="13" t="s">
        <v>77</v>
      </c>
      <c r="C78" s="13" t="s">
        <v>65</v>
      </c>
      <c r="D78" s="13" t="s">
        <v>64</v>
      </c>
      <c r="E78" s="2">
        <v>34871</v>
      </c>
      <c r="F78">
        <f>IF(E78&lt;=5000,1,IF(E78&lt;=15000,2,IF(E78&lt;=25000,3,IF(E78&lt;=35000,4,5))))</f>
        <v>4</v>
      </c>
      <c r="G78">
        <v>34</v>
      </c>
      <c r="H78">
        <v>13</v>
      </c>
      <c r="J78" s="6">
        <f>SUM(Table3[[#This Row],[courseraMOOCS]:[edXMOOCS]])</f>
        <v>13</v>
      </c>
      <c r="K78" s="7">
        <f>SUM(Table3[[#This Row],[courseraMOOCS]:[edXMOOCS]])/EXP(Table3[[#This Row],[universitySizeValue]])</f>
        <v>0.23810330555354436</v>
      </c>
      <c r="L78" s="5">
        <v>79</v>
      </c>
      <c r="M78" s="7">
        <f>EXP(-Table3[[#This Row],[M2]])</f>
        <v>0.78812126958418127</v>
      </c>
      <c r="N78" s="5">
        <v>79</v>
      </c>
      <c r="O78" s="7">
        <f>SUM(Table3[[#This Row],[courseraMOOCS]:[edXMOOCS]])/EXP(-Table3[[#This Row],[shangaiRanking]]/500)</f>
        <v>13.914749010224067</v>
      </c>
      <c r="P78" s="2">
        <v>77</v>
      </c>
    </row>
    <row r="79" spans="1:16" x14ac:dyDescent="0.2">
      <c r="A79" s="8" t="s">
        <v>194</v>
      </c>
      <c r="B79" t="s">
        <v>77</v>
      </c>
      <c r="C79" t="s">
        <v>65</v>
      </c>
      <c r="D79" t="s">
        <v>64</v>
      </c>
      <c r="E79" s="2">
        <v>29847</v>
      </c>
      <c r="F79">
        <f>IF(E79&lt;=5000,1,IF(E79&lt;=15000,2,IF(E79&lt;=25000,3,IF(E79&lt;=35000,4,5))))</f>
        <v>4</v>
      </c>
      <c r="G79">
        <v>33</v>
      </c>
      <c r="H79" s="8">
        <v>13</v>
      </c>
      <c r="J79" s="6">
        <f>SUM(Table3[[#This Row],[courseraMOOCS]:[edXMOOCS]])</f>
        <v>13</v>
      </c>
      <c r="K79" s="7">
        <f>SUM(Table3[[#This Row],[courseraMOOCS]:[edXMOOCS]])/EXP(Table3[[#This Row],[universitySizeValue]])</f>
        <v>0.23810330555354436</v>
      </c>
      <c r="L79" s="5">
        <v>80</v>
      </c>
      <c r="M79" s="7">
        <f>EXP(-Table3[[#This Row],[M2]])</f>
        <v>0.78812126958418127</v>
      </c>
      <c r="N79" s="5">
        <v>80</v>
      </c>
      <c r="O79" s="7">
        <f>SUM(Table3[[#This Row],[courseraMOOCS]:[edXMOOCS]])/EXP(-Table3[[#This Row],[shangaiRanking]]/500)</f>
        <v>13.886947323157914</v>
      </c>
      <c r="P79" s="2">
        <v>78</v>
      </c>
    </row>
    <row r="80" spans="1:16" x14ac:dyDescent="0.2">
      <c r="A80" t="s">
        <v>182</v>
      </c>
      <c r="B80" t="s">
        <v>189</v>
      </c>
      <c r="C80" t="s">
        <v>6</v>
      </c>
      <c r="D80" t="s">
        <v>57</v>
      </c>
      <c r="E80" s="2">
        <v>28047</v>
      </c>
      <c r="F80">
        <f>IF(E80&lt;=5000,1,IF(E80&lt;=15000,2,IF(E80&lt;=25000,3,IF(E80&lt;=35000,4,5))))</f>
        <v>4</v>
      </c>
      <c r="G80">
        <v>73</v>
      </c>
      <c r="H80">
        <v>12</v>
      </c>
      <c r="J80" s="6">
        <f>SUM(Table3[[#This Row],[courseraMOOCS]:[edXMOOCS]])</f>
        <v>12</v>
      </c>
      <c r="K80" s="7">
        <f>SUM(Table3[[#This Row],[courseraMOOCS]:[edXMOOCS]])/EXP(Table3[[#This Row],[universitySizeValue]])</f>
        <v>0.21978766666481017</v>
      </c>
      <c r="L80" s="5">
        <v>83</v>
      </c>
      <c r="M80" s="7">
        <f>EXP(-Table3[[#This Row],[M2]])</f>
        <v>0.80268921754764155</v>
      </c>
      <c r="N80" s="5">
        <v>83</v>
      </c>
      <c r="O80" s="7">
        <f>SUM(Table3[[#This Row],[courseraMOOCS]:[edXMOOCS]])/EXP(-Table3[[#This Row],[shangaiRanking]]/500)</f>
        <v>13.886354256609554</v>
      </c>
      <c r="P80" s="2">
        <v>79</v>
      </c>
    </row>
    <row r="81" spans="1:16" x14ac:dyDescent="0.2">
      <c r="A81" t="s">
        <v>44</v>
      </c>
      <c r="B81" t="str">
        <f>'[1]EDX-EUROPE'!B3</f>
        <v>France</v>
      </c>
      <c r="C81" t="s">
        <v>8</v>
      </c>
      <c r="D81" t="s">
        <v>57</v>
      </c>
      <c r="E81" s="2">
        <v>57800</v>
      </c>
      <c r="F81">
        <f>IF(E81&lt;=5000,1,IF(E81&lt;=15000,2,IF(E81&lt;=25000,3,IF(E81&lt;=35000,4,5))))</f>
        <v>5</v>
      </c>
      <c r="G81">
        <v>501</v>
      </c>
      <c r="I81">
        <v>5</v>
      </c>
      <c r="J81">
        <f>SUM(Table3[[#This Row],[courseraMOOCS]:[edXMOOCS]])</f>
        <v>5</v>
      </c>
      <c r="K81" s="4">
        <f>SUM(Table3[[#This Row],[courseraMOOCS]:[edXMOOCS]])/EXP(Table3[[#This Row],[universitySizeValue]])</f>
        <v>3.3689734995427337E-2</v>
      </c>
      <c r="L81" s="5">
        <v>139</v>
      </c>
      <c r="M81" s="4">
        <f>EXP(-Table3[[#This Row],[M2]])</f>
        <v>0.96687144447782469</v>
      </c>
      <c r="N81" s="5">
        <v>138</v>
      </c>
      <c r="O81" s="4">
        <f>SUM(Table3[[#This Row],[courseraMOOCS]:[edXMOOCS]])/EXP(-Table3[[#This Row],[shangaiRanking]]/500)</f>
        <v>13.618619161529043</v>
      </c>
      <c r="P81" s="2">
        <v>80</v>
      </c>
    </row>
    <row r="82" spans="1:16" x14ac:dyDescent="0.2">
      <c r="A82" t="s">
        <v>25</v>
      </c>
      <c r="B82" t="str">
        <f>[1]COURSERA_EUROPE!I39</f>
        <v>Denmark</v>
      </c>
      <c r="C82" t="s">
        <v>26</v>
      </c>
      <c r="D82" t="s">
        <v>57</v>
      </c>
      <c r="E82" s="2">
        <v>11190</v>
      </c>
      <c r="F82">
        <f>IF(E82&lt;=5000,1,IF(E82&lt;=15000,2,IF(E82&lt;=25000,3,IF(E82&lt;=35000,4,5))))</f>
        <v>2</v>
      </c>
      <c r="G82">
        <v>151</v>
      </c>
      <c r="H82">
        <v>10</v>
      </c>
      <c r="J82">
        <f>SUM(Table3[[#This Row],[courseraMOOCS]:[edXMOOCS]])</f>
        <v>10</v>
      </c>
      <c r="K82" s="4">
        <f>SUM(Table3[[#This Row],[courseraMOOCS]:[edXMOOCS]])/EXP(Table3[[#This Row],[universitySizeValue]])</f>
        <v>1.3533528323661268</v>
      </c>
      <c r="L82" s="5">
        <v>36</v>
      </c>
      <c r="M82" s="4">
        <f>EXP(-Table3[[#This Row],[M2]])</f>
        <v>0.25837252700499741</v>
      </c>
      <c r="N82" s="5">
        <v>35</v>
      </c>
      <c r="O82" s="4">
        <f>SUM(Table3[[#This Row],[courseraMOOCS]:[edXMOOCS]])/EXP(-Table3[[#This Row],[shangaiRanking]]/500)</f>
        <v>13.525612267094822</v>
      </c>
      <c r="P82" s="2">
        <v>81</v>
      </c>
    </row>
    <row r="83" spans="1:16" x14ac:dyDescent="0.2">
      <c r="A83" t="s">
        <v>76</v>
      </c>
      <c r="B83" s="13" t="s">
        <v>77</v>
      </c>
      <c r="C83" s="13" t="s">
        <v>65</v>
      </c>
      <c r="D83" s="13" t="s">
        <v>64</v>
      </c>
      <c r="E83" s="2">
        <v>61033</v>
      </c>
      <c r="F83">
        <f>IF(E83&lt;=5000,1,IF(E83&lt;=15000,2,IF(E83&lt;=25000,3,IF(E83&lt;=35000,4,5))))</f>
        <v>5</v>
      </c>
      <c r="G83">
        <v>101</v>
      </c>
      <c r="H83">
        <v>11</v>
      </c>
      <c r="J83" s="6">
        <f>SUM(Table3[[#This Row],[courseraMOOCS]:[edXMOOCS]])</f>
        <v>11</v>
      </c>
      <c r="K83" s="7">
        <f>SUM(Table3[[#This Row],[courseraMOOCS]:[edXMOOCS]])/EXP(Table3[[#This Row],[universitySizeValue]])</f>
        <v>7.4117416989940135E-2</v>
      </c>
      <c r="L83" s="5">
        <v>111</v>
      </c>
      <c r="M83" s="7">
        <f>EXP(-Table3[[#This Row],[M2]])</f>
        <v>0.92856265840778518</v>
      </c>
      <c r="N83" s="5">
        <v>111</v>
      </c>
      <c r="O83" s="7">
        <f>SUM(Table3[[#This Row],[courseraMOOCS]:[edXMOOCS]])/EXP(-Table3[[#This Row],[shangaiRanking]]/500)</f>
        <v>13.46232808922494</v>
      </c>
      <c r="P83" s="2">
        <v>82</v>
      </c>
    </row>
    <row r="84" spans="1:16" x14ac:dyDescent="0.2">
      <c r="A84" t="s">
        <v>120</v>
      </c>
      <c r="B84" s="13" t="s">
        <v>170</v>
      </c>
      <c r="C84" s="13" t="s">
        <v>13</v>
      </c>
      <c r="D84" s="13" t="s">
        <v>57</v>
      </c>
      <c r="E84" s="2">
        <v>90644</v>
      </c>
      <c r="F84">
        <f>IF(E84&lt;=5000,1,IF(E84&lt;=15000,2,IF(E84&lt;=25000,3,IF(E84&lt;=35000,4,5))))</f>
        <v>5</v>
      </c>
      <c r="G84">
        <v>201</v>
      </c>
      <c r="H84">
        <v>9</v>
      </c>
      <c r="J84" s="6">
        <f>SUM(Table3[[#This Row],[courseraMOOCS]:[edXMOOCS]])</f>
        <v>9</v>
      </c>
      <c r="K84" s="7">
        <f>SUM(Table3[[#This Row],[courseraMOOCS]:[edXMOOCS]])/EXP(Table3[[#This Row],[universitySizeValue]])</f>
        <v>6.0641522991769205E-2</v>
      </c>
      <c r="L84" s="5">
        <v>115</v>
      </c>
      <c r="M84" s="7">
        <f>EXP(-Table3[[#This Row],[M2]])</f>
        <v>0.94116056373410795</v>
      </c>
      <c r="N84" s="5">
        <v>115</v>
      </c>
      <c r="O84" s="7">
        <f>SUM(Table3[[#This Row],[courseraMOOCS]:[edXMOOCS]])/EXP(-Table3[[#This Row],[shangaiRanking]]/500)</f>
        <v>13.453301994084384</v>
      </c>
      <c r="P84" s="2">
        <v>83</v>
      </c>
    </row>
    <row r="85" spans="1:16" x14ac:dyDescent="0.2">
      <c r="A85" t="s">
        <v>95</v>
      </c>
      <c r="B85" t="s">
        <v>77</v>
      </c>
      <c r="C85" t="s">
        <v>65</v>
      </c>
      <c r="D85" t="s">
        <v>64</v>
      </c>
      <c r="E85" s="2">
        <v>40521</v>
      </c>
      <c r="F85">
        <f>IF(E85&lt;=5000,1,IF(E85&lt;=15000,2,IF(E85&lt;=25000,3,IF(E85&lt;=35000,4,5))))</f>
        <v>5</v>
      </c>
      <c r="G85">
        <v>53</v>
      </c>
      <c r="H85">
        <v>12</v>
      </c>
      <c r="J85" s="6">
        <f>SUM(Table3[[#This Row],[courseraMOOCS]:[edXMOOCS]])</f>
        <v>12</v>
      </c>
      <c r="K85" s="7">
        <f>SUM(Table3[[#This Row],[courseraMOOCS]:[edXMOOCS]])/EXP(Table3[[#This Row],[universitySizeValue]])</f>
        <v>8.0855363989025611E-2</v>
      </c>
      <c r="L85" s="5">
        <v>110</v>
      </c>
      <c r="M85" s="7">
        <f>EXP(-Table3[[#This Row],[M2]])</f>
        <v>0.92232708350789983</v>
      </c>
      <c r="N85" s="5">
        <v>110</v>
      </c>
      <c r="O85" s="7">
        <f>SUM(Table3[[#This Row],[courseraMOOCS]:[edXMOOCS]])/EXP(-Table3[[#This Row],[shangaiRanking]]/500)</f>
        <v>13.34186251807837</v>
      </c>
      <c r="P85" s="2">
        <v>84</v>
      </c>
    </row>
    <row r="86" spans="1:16" x14ac:dyDescent="0.2">
      <c r="A86" t="s">
        <v>140</v>
      </c>
      <c r="B86" s="12" t="s">
        <v>77</v>
      </c>
      <c r="C86" s="12" t="s">
        <v>65</v>
      </c>
      <c r="D86" s="12" t="s">
        <v>64</v>
      </c>
      <c r="E86" s="2">
        <v>3893</v>
      </c>
      <c r="F86">
        <f>IF(E86&lt;=5000,1,IF(E86&lt;=15000,2,IF(E86&lt;=25000,3,IF(E86&lt;=35000,4,5))))</f>
        <v>1</v>
      </c>
      <c r="H86">
        <v>13</v>
      </c>
      <c r="J86" s="6">
        <f>SUM(Table3[[#This Row],[courseraMOOCS]:[edXMOOCS]])</f>
        <v>13</v>
      </c>
      <c r="K86" s="7">
        <f>SUM(Table3[[#This Row],[courseraMOOCS]:[edXMOOCS]])/EXP(Table3[[#This Row],[universitySizeValue]])</f>
        <v>4.7824327352287508</v>
      </c>
      <c r="L86" s="5">
        <v>6</v>
      </c>
      <c r="M86" s="7">
        <f>EXP(-Table3[[#This Row],[M2]])</f>
        <v>8.3755985494916221E-3</v>
      </c>
      <c r="N86" s="5">
        <v>6</v>
      </c>
      <c r="O86" s="7">
        <f>SUM(Table3[[#This Row],[courseraMOOCS]:[edXMOOCS]])/EXP(-Table3[[#This Row],[shangaiRanking]]/500)</f>
        <v>13</v>
      </c>
      <c r="P86" s="2">
        <v>85</v>
      </c>
    </row>
    <row r="87" spans="1:16" x14ac:dyDescent="0.2">
      <c r="A87" t="s">
        <v>9</v>
      </c>
      <c r="B87" t="str">
        <f>'[1]EDX-EUROPE'!B15</f>
        <v>Sweden</v>
      </c>
      <c r="C87" t="s">
        <v>10</v>
      </c>
      <c r="D87" t="s">
        <v>57</v>
      </c>
      <c r="E87" s="2">
        <v>11000</v>
      </c>
      <c r="F87">
        <f>IF(E87&lt;=5000,1,IF(E87&lt;=15000,2,IF(E87&lt;=25000,3,IF(E87&lt;=35000,4,5))))</f>
        <v>2</v>
      </c>
      <c r="G87">
        <v>201</v>
      </c>
      <c r="I87">
        <v>8</v>
      </c>
      <c r="J87">
        <f>SUM(Table3[[#This Row],[courseraMOOCS]:[edXMOOCS]])</f>
        <v>8</v>
      </c>
      <c r="K87" s="4">
        <f>SUM(Table3[[#This Row],[courseraMOOCS]:[edXMOOCS]])/EXP(Table3[[#This Row],[universitySizeValue]])</f>
        <v>1.0826822658929016</v>
      </c>
      <c r="L87" s="5">
        <v>44</v>
      </c>
      <c r="M87" s="4">
        <f>EXP(-Table3[[#This Row],[M2]])</f>
        <v>0.33868586067616541</v>
      </c>
      <c r="N87" s="5">
        <v>43</v>
      </c>
      <c r="O87" s="4">
        <f>SUM(Table3[[#This Row],[courseraMOOCS]:[edXMOOCS]])/EXP(-Table3[[#This Row],[shangaiRanking]]/500)</f>
        <v>11.958490661408343</v>
      </c>
      <c r="P87" s="2">
        <v>86</v>
      </c>
    </row>
    <row r="88" spans="1:16" x14ac:dyDescent="0.2">
      <c r="A88" t="s">
        <v>36</v>
      </c>
      <c r="B88" t="str">
        <f>'[1]EDX-EUROPE'!B19</f>
        <v>Spain</v>
      </c>
      <c r="C88" t="s">
        <v>13</v>
      </c>
      <c r="D88" t="s">
        <v>57</v>
      </c>
      <c r="E88" s="2">
        <f>32206+3912</f>
        <v>36118</v>
      </c>
      <c r="F88">
        <f>IF(E88&lt;=5000,1,IF(E88&lt;=15000,2,IF(E88&lt;=25000,3,IF(E88&lt;=35000,4,5))))</f>
        <v>5</v>
      </c>
      <c r="G88">
        <v>201</v>
      </c>
      <c r="I88">
        <v>8</v>
      </c>
      <c r="J88">
        <f>SUM(Table3[[#This Row],[courseraMOOCS]:[edXMOOCS]])</f>
        <v>8</v>
      </c>
      <c r="K88" s="4">
        <f>SUM(Table3[[#This Row],[courseraMOOCS]:[edXMOOCS]])/EXP(Table3[[#This Row],[universitySizeValue]])</f>
        <v>5.3903575992683736E-2</v>
      </c>
      <c r="L88" s="5">
        <v>120</v>
      </c>
      <c r="M88" s="4">
        <f>EXP(-Table3[[#This Row],[M2]])</f>
        <v>0.94752346610672611</v>
      </c>
      <c r="N88" s="5">
        <v>120</v>
      </c>
      <c r="O88" s="4">
        <f>SUM(Table3[[#This Row],[courseraMOOCS]:[edXMOOCS]])/EXP(-Table3[[#This Row],[shangaiRanking]]/500)</f>
        <v>11.958490661408343</v>
      </c>
      <c r="P88" s="2">
        <v>87</v>
      </c>
    </row>
    <row r="89" spans="1:16" x14ac:dyDescent="0.2">
      <c r="A89" t="s">
        <v>104</v>
      </c>
      <c r="B89" t="s">
        <v>108</v>
      </c>
      <c r="C89" t="s">
        <v>109</v>
      </c>
      <c r="D89" t="s">
        <v>64</v>
      </c>
      <c r="E89" s="2">
        <v>60595</v>
      </c>
      <c r="F89">
        <f>IF(E89&lt;=5000,1,IF(E89&lt;=15000,2,IF(E89&lt;=25000,3,IF(E89&lt;=35000,4,5))))</f>
        <v>5</v>
      </c>
      <c r="G89">
        <v>23</v>
      </c>
      <c r="H89">
        <v>11</v>
      </c>
      <c r="J89" s="6">
        <f>SUM(Table3[[#This Row],[courseraMOOCS]:[edXMOOCS]])</f>
        <v>11</v>
      </c>
      <c r="K89" s="7">
        <f>SUM(Table3[[#This Row],[courseraMOOCS]:[edXMOOCS]])/EXP(Table3[[#This Row],[universitySizeValue]])</f>
        <v>7.4117416989940135E-2</v>
      </c>
      <c r="L89" s="5">
        <v>112</v>
      </c>
      <c r="M89" s="7">
        <f>EXP(-Table3[[#This Row],[M2]])</f>
        <v>0.92856265840778518</v>
      </c>
      <c r="N89" s="5">
        <v>112</v>
      </c>
      <c r="O89" s="7">
        <f>SUM(Table3[[#This Row],[courseraMOOCS]:[edXMOOCS]])/EXP(-Table3[[#This Row],[shangaiRanking]]/500)</f>
        <v>11.517818520526308</v>
      </c>
      <c r="P89" s="2">
        <v>88</v>
      </c>
    </row>
    <row r="90" spans="1:16" x14ac:dyDescent="0.2">
      <c r="A90" t="s">
        <v>135</v>
      </c>
      <c r="B90" t="s">
        <v>90</v>
      </c>
      <c r="C90" t="s">
        <v>91</v>
      </c>
      <c r="D90" t="s">
        <v>75</v>
      </c>
      <c r="E90" s="2"/>
      <c r="F90">
        <f>IF(E90&lt;=5000,1,IF(E90&lt;=15000,2,IF(E90&lt;=25000,3,IF(E90&lt;=35000,4,5))))</f>
        <v>1</v>
      </c>
      <c r="G90">
        <v>101</v>
      </c>
      <c r="H90">
        <v>9</v>
      </c>
      <c r="J90" s="6">
        <f>SUM(Table3[[#This Row],[courseraMOOCS]:[edXMOOCS]])</f>
        <v>9</v>
      </c>
      <c r="K90" s="7">
        <f>SUM(Table3[[#This Row],[courseraMOOCS]:[edXMOOCS]])/EXP(Table3[[#This Row],[universitySizeValue]])</f>
        <v>3.310914970542981</v>
      </c>
      <c r="L90" s="5">
        <v>13</v>
      </c>
      <c r="M90" s="7">
        <f>EXP(-Table3[[#This Row],[M2]])</f>
        <v>3.6482777810895178E-2</v>
      </c>
      <c r="N90" s="5">
        <v>13</v>
      </c>
      <c r="O90" s="7">
        <f>SUM(Table3[[#This Row],[courseraMOOCS]:[edXMOOCS]])/EXP(-Table3[[#This Row],[shangaiRanking]]/500)</f>
        <v>11.014632073002224</v>
      </c>
      <c r="P90" s="2">
        <v>89</v>
      </c>
    </row>
    <row r="91" spans="1:16" x14ac:dyDescent="0.2">
      <c r="A91" t="s">
        <v>24</v>
      </c>
      <c r="B91" t="str">
        <f>'[1]EDX-EUROPE'!B16</f>
        <v>France</v>
      </c>
      <c r="C91" t="s">
        <v>8</v>
      </c>
      <c r="D91" t="s">
        <v>57</v>
      </c>
      <c r="E91" s="2">
        <v>3193</v>
      </c>
      <c r="F91">
        <f>IF(E91&lt;=5000,1,IF(E91&lt;=15000,2,IF(E91&lt;=25000,3,IF(E91&lt;=35000,4,5))))</f>
        <v>1</v>
      </c>
      <c r="G91">
        <v>501</v>
      </c>
      <c r="H91">
        <v>3</v>
      </c>
      <c r="I91">
        <v>1</v>
      </c>
      <c r="J91">
        <f>SUM(Table3[[#This Row],[courseraMOOCS]:[edXMOOCS]])</f>
        <v>4</v>
      </c>
      <c r="K91" s="4">
        <f>SUM(Table3[[#This Row],[courseraMOOCS]:[edXMOOCS]])/EXP(Table3[[#This Row],[universitySizeValue]])</f>
        <v>1.4715177646857693</v>
      </c>
      <c r="L91" s="5">
        <v>33</v>
      </c>
      <c r="M91" s="4">
        <f>EXP(-Table3[[#This Row],[M2]])</f>
        <v>0.22957677710029925</v>
      </c>
      <c r="N91" s="5">
        <v>28</v>
      </c>
      <c r="O91" s="4">
        <f>SUM(Table3[[#This Row],[courseraMOOCS]:[edXMOOCS]])/EXP(-Table3[[#This Row],[shangaiRanking]]/500)</f>
        <v>10.894895329223235</v>
      </c>
      <c r="P91" s="2">
        <v>90</v>
      </c>
    </row>
    <row r="92" spans="1:16" x14ac:dyDescent="0.2">
      <c r="A92" t="s">
        <v>7</v>
      </c>
      <c r="B92" t="str">
        <f>[1]COURSERA_EUROPE!I31</f>
        <v>France</v>
      </c>
      <c r="C92" t="s">
        <v>8</v>
      </c>
      <c r="D92" t="s">
        <v>57</v>
      </c>
      <c r="E92" s="2">
        <v>1394</v>
      </c>
      <c r="F92">
        <f>IF(E92&lt;=5000,1,IF(E92&lt;=15000,2,IF(E92&lt;=25000,3,IF(E92&lt;=35000,4,5))))</f>
        <v>1</v>
      </c>
      <c r="G92">
        <v>501</v>
      </c>
      <c r="H92">
        <v>4</v>
      </c>
      <c r="J92">
        <f>SUM(Table3[[#This Row],[courseraMOOCS]:[edXMOOCS]])</f>
        <v>4</v>
      </c>
      <c r="K92" s="4">
        <f>SUM(Table3[[#This Row],[courseraMOOCS]:[edXMOOCS]])/EXP(Table3[[#This Row],[universitySizeValue]])</f>
        <v>1.4715177646857693</v>
      </c>
      <c r="L92" s="5">
        <v>29</v>
      </c>
      <c r="M92" s="4">
        <f>EXP(-Table3[[#This Row],[M2]])</f>
        <v>0.22957677710029925</v>
      </c>
      <c r="N92" s="5">
        <v>29</v>
      </c>
      <c r="O92" s="4">
        <f>SUM(Table3[[#This Row],[courseraMOOCS]:[edXMOOCS]])/EXP(-Table3[[#This Row],[shangaiRanking]]/500)</f>
        <v>10.894895329223235</v>
      </c>
      <c r="P92" s="2">
        <v>91</v>
      </c>
    </row>
    <row r="93" spans="1:16" x14ac:dyDescent="0.2">
      <c r="A93" s="8" t="s">
        <v>195</v>
      </c>
      <c r="B93" t="s">
        <v>71</v>
      </c>
      <c r="C93" t="s">
        <v>72</v>
      </c>
      <c r="D93" t="s">
        <v>73</v>
      </c>
      <c r="E93" s="2">
        <v>52789</v>
      </c>
      <c r="F93">
        <f>IF(E93&lt;=5000,1,IF(E93&lt;=15000,2,IF(E93&lt;=25000,3,IF(E93&lt;=35000,4,5))))</f>
        <v>5</v>
      </c>
      <c r="G93">
        <v>83</v>
      </c>
      <c r="H93" s="8">
        <v>9</v>
      </c>
      <c r="J93" s="6">
        <f>SUM(Table3[[#This Row],[courseraMOOCS]:[edXMOOCS]])</f>
        <v>9</v>
      </c>
      <c r="K93" s="7">
        <f>SUM(Table3[[#This Row],[courseraMOOCS]:[edXMOOCS]])/EXP(Table3[[#This Row],[universitySizeValue]])</f>
        <v>6.0641522991769205E-2</v>
      </c>
      <c r="L93" s="5">
        <v>116</v>
      </c>
      <c r="M93" s="7">
        <f>EXP(-Table3[[#This Row],[M2]])</f>
        <v>0.94116056373410795</v>
      </c>
      <c r="N93" s="5">
        <v>116</v>
      </c>
      <c r="O93" s="7">
        <f>SUM(Table3[[#This Row],[courseraMOOCS]:[edXMOOCS]])/EXP(-Table3[[#This Row],[shangaiRanking]]/500)</f>
        <v>10.625157915509485</v>
      </c>
      <c r="P93" s="2">
        <v>92</v>
      </c>
    </row>
    <row r="94" spans="1:16" x14ac:dyDescent="0.2">
      <c r="A94" t="s">
        <v>178</v>
      </c>
      <c r="B94" s="13" t="s">
        <v>67</v>
      </c>
      <c r="C94" s="13" t="s">
        <v>191</v>
      </c>
      <c r="D94" s="13" t="s">
        <v>75</v>
      </c>
      <c r="E94" s="2">
        <v>10249</v>
      </c>
      <c r="F94">
        <f>IF(E94&lt;=5000,1,IF(E94&lt;=15000,2,IF(E94&lt;=25000,3,IF(E94&lt;=35000,4,5))))</f>
        <v>2</v>
      </c>
      <c r="G94">
        <v>201</v>
      </c>
      <c r="H94">
        <v>7</v>
      </c>
      <c r="J94" s="6">
        <f>SUM(Table3[[#This Row],[courseraMOOCS]:[edXMOOCS]])</f>
        <v>7</v>
      </c>
      <c r="K94" s="7">
        <f>SUM(Table3[[#This Row],[courseraMOOCS]:[edXMOOCS]])/EXP(Table3[[#This Row],[universitySizeValue]])</f>
        <v>0.94734698265628881</v>
      </c>
      <c r="L94" s="5">
        <v>47</v>
      </c>
      <c r="M94" s="7">
        <f>EXP(-Table3[[#This Row],[M2]])</f>
        <v>0.38776841634021414</v>
      </c>
      <c r="N94" s="5">
        <v>47</v>
      </c>
      <c r="O94" s="7">
        <f>SUM(Table3[[#This Row],[courseraMOOCS]:[edXMOOCS]])/EXP(-Table3[[#This Row],[shangaiRanking]]/500)</f>
        <v>10.463679328732299</v>
      </c>
      <c r="P94" s="2">
        <v>93</v>
      </c>
    </row>
    <row r="95" spans="1:16" x14ac:dyDescent="0.2">
      <c r="A95" t="s">
        <v>93</v>
      </c>
      <c r="B95" t="s">
        <v>77</v>
      </c>
      <c r="C95" t="s">
        <v>65</v>
      </c>
      <c r="D95" t="s">
        <v>64</v>
      </c>
      <c r="E95" s="2">
        <v>35871</v>
      </c>
      <c r="F95">
        <f>IF(E95&lt;=5000,1,IF(E95&lt;=15000,2,IF(E95&lt;=25000,3,IF(E95&lt;=35000,4,5))))</f>
        <v>5</v>
      </c>
      <c r="G95">
        <v>201</v>
      </c>
      <c r="H95">
        <v>7</v>
      </c>
      <c r="J95" s="6">
        <f>SUM(Table3[[#This Row],[courseraMOOCS]:[edXMOOCS]])</f>
        <v>7</v>
      </c>
      <c r="K95" s="7">
        <f>SUM(Table3[[#This Row],[courseraMOOCS]:[edXMOOCS]])/EXP(Table3[[#This Row],[universitySizeValue]])</f>
        <v>4.7165628993598274E-2</v>
      </c>
      <c r="L95" s="5">
        <v>130</v>
      </c>
      <c r="M95" s="7">
        <f>EXP(-Table3[[#This Row],[M2]])</f>
        <v>0.95392938614090339</v>
      </c>
      <c r="N95" s="5">
        <v>130</v>
      </c>
      <c r="O95" s="7">
        <f>SUM(Table3[[#This Row],[courseraMOOCS]:[edXMOOCS]])/EXP(-Table3[[#This Row],[shangaiRanking]]/500)</f>
        <v>10.463679328732299</v>
      </c>
      <c r="P95" s="2">
        <v>94</v>
      </c>
    </row>
    <row r="96" spans="1:16" x14ac:dyDescent="0.2">
      <c r="A96" t="s">
        <v>157</v>
      </c>
      <c r="B96" t="s">
        <v>108</v>
      </c>
      <c r="C96" t="s">
        <v>109</v>
      </c>
      <c r="D96" t="s">
        <v>64</v>
      </c>
      <c r="E96" s="2">
        <v>30117</v>
      </c>
      <c r="F96">
        <f>IF(E96&lt;=5000,1,IF(E96&lt;=15000,2,IF(E96&lt;=25000,3,IF(E96&lt;=35000,4,5))))</f>
        <v>4</v>
      </c>
      <c r="G96">
        <v>66</v>
      </c>
      <c r="H96" s="8">
        <v>9</v>
      </c>
      <c r="J96" s="6">
        <f>SUM(Table3[[#This Row],[courseraMOOCS]:[edXMOOCS]])</f>
        <v>9</v>
      </c>
      <c r="K96" s="7">
        <f>SUM(Table3[[#This Row],[courseraMOOCS]:[edXMOOCS]])/EXP(Table3[[#This Row],[universitySizeValue]])</f>
        <v>0.16484074999860762</v>
      </c>
      <c r="L96" s="5">
        <v>87</v>
      </c>
      <c r="M96" s="7">
        <f>EXP(-Table3[[#This Row],[M2]])</f>
        <v>0.84802874191357402</v>
      </c>
      <c r="N96" s="5">
        <v>87</v>
      </c>
      <c r="O96" s="7">
        <f>SUM(Table3[[#This Row],[courseraMOOCS]:[edXMOOCS]])/EXP(-Table3[[#This Row],[shangaiRanking]]/500)</f>
        <v>10.269974873405117</v>
      </c>
      <c r="P96" s="2">
        <v>95</v>
      </c>
    </row>
    <row r="97" spans="1:16" x14ac:dyDescent="0.2">
      <c r="A97" t="s">
        <v>111</v>
      </c>
      <c r="B97" s="9" t="s">
        <v>77</v>
      </c>
      <c r="C97" s="9" t="s">
        <v>65</v>
      </c>
      <c r="D97" s="9" t="s">
        <v>64</v>
      </c>
      <c r="E97" s="2">
        <v>12714</v>
      </c>
      <c r="F97">
        <f>IF(E97&lt;=5000,1,IF(E97&lt;=15000,2,IF(E97&lt;=25000,3,IF(E97&lt;=35000,4,5))))</f>
        <v>2</v>
      </c>
      <c r="G97">
        <v>52</v>
      </c>
      <c r="H97">
        <v>9</v>
      </c>
      <c r="J97" s="6">
        <f>SUM(Table3[[#This Row],[courseraMOOCS]:[edXMOOCS]])</f>
        <v>9</v>
      </c>
      <c r="K97" s="7">
        <f>SUM(Table3[[#This Row],[courseraMOOCS]:[edXMOOCS]])/EXP(Table3[[#This Row],[universitySizeValue]])</f>
        <v>1.2180175491295142</v>
      </c>
      <c r="L97" s="5">
        <v>39</v>
      </c>
      <c r="M97" s="7">
        <f>EXP(-Table3[[#This Row],[M2]])</f>
        <v>0.29581602675271557</v>
      </c>
      <c r="N97" s="5">
        <v>39</v>
      </c>
      <c r="O97" s="7">
        <f>SUM(Table3[[#This Row],[courseraMOOCS]:[edXMOOCS]])/EXP(-Table3[[#This Row],[shangaiRanking]]/500)</f>
        <v>9.9864040942402426</v>
      </c>
      <c r="P97" s="2">
        <v>96</v>
      </c>
    </row>
    <row r="98" spans="1:16" x14ac:dyDescent="0.2">
      <c r="A98" t="s">
        <v>49</v>
      </c>
      <c r="B98" s="9" t="s">
        <v>203</v>
      </c>
      <c r="C98" s="9" t="s">
        <v>10</v>
      </c>
      <c r="D98" s="9" t="s">
        <v>57</v>
      </c>
      <c r="E98" s="2">
        <v>47000</v>
      </c>
      <c r="F98">
        <f>IF(E98&lt;=5000,1,IF(E98&lt;=15000,2,IF(E98&lt;=25000,3,IF(E98&lt;=35000,4,5))))</f>
        <v>5</v>
      </c>
      <c r="G98">
        <v>101</v>
      </c>
      <c r="H98" s="8">
        <v>8</v>
      </c>
      <c r="J98" s="6">
        <f>SUM(Table3[[#This Row],[courseraMOOCS]:[edXMOOCS]])</f>
        <v>8</v>
      </c>
      <c r="K98" s="7">
        <f>SUM(Table3[[#This Row],[courseraMOOCS]:[edXMOOCS]])/EXP(Table3[[#This Row],[universitySizeValue]])</f>
        <v>5.3903575992683736E-2</v>
      </c>
      <c r="L98" s="5">
        <v>121</v>
      </c>
      <c r="M98" s="7">
        <f>EXP(-Table3[[#This Row],[M2]])</f>
        <v>0.94752346610672611</v>
      </c>
      <c r="N98" s="5">
        <v>122</v>
      </c>
      <c r="O98" s="7">
        <f>SUM(Table3[[#This Row],[courseraMOOCS]:[edXMOOCS]])/EXP(-Table3[[#This Row],[shangaiRanking]]/500)</f>
        <v>9.7907840648908646</v>
      </c>
      <c r="P98" s="2">
        <v>97</v>
      </c>
    </row>
    <row r="99" spans="1:16" x14ac:dyDescent="0.2">
      <c r="A99" t="s">
        <v>156</v>
      </c>
      <c r="B99" s="10" t="s">
        <v>77</v>
      </c>
      <c r="C99" s="10" t="s">
        <v>65</v>
      </c>
      <c r="D99" s="10" t="s">
        <v>64</v>
      </c>
      <c r="E99" s="2">
        <v>50344</v>
      </c>
      <c r="F99">
        <f>IF(E99&lt;=5000,1,IF(E99&lt;=15000,2,IF(E99&lt;=25000,3,IF(E99&lt;=35000,4,5))))</f>
        <v>5</v>
      </c>
      <c r="G99">
        <v>101</v>
      </c>
      <c r="H99" s="8">
        <v>8</v>
      </c>
      <c r="J99" s="6">
        <f>SUM(Table3[[#This Row],[courseraMOOCS]:[edXMOOCS]])</f>
        <v>8</v>
      </c>
      <c r="K99" s="7">
        <f>SUM(Table3[[#This Row],[courseraMOOCS]:[edXMOOCS]])/EXP(Table3[[#This Row],[universitySizeValue]])</f>
        <v>5.3903575992683736E-2</v>
      </c>
      <c r="L99" s="5">
        <v>122</v>
      </c>
      <c r="M99" s="7">
        <f>EXP(-Table3[[#This Row],[M2]])</f>
        <v>0.94752346610672611</v>
      </c>
      <c r="N99" s="5">
        <v>123</v>
      </c>
      <c r="O99" s="7">
        <f>SUM(Table3[[#This Row],[courseraMOOCS]:[edXMOOCS]])/EXP(-Table3[[#This Row],[shangaiRanking]]/500)</f>
        <v>9.7907840648908646</v>
      </c>
      <c r="P99" s="2">
        <v>98</v>
      </c>
    </row>
    <row r="100" spans="1:16" x14ac:dyDescent="0.2">
      <c r="A100" t="s">
        <v>106</v>
      </c>
      <c r="B100" s="9" t="s">
        <v>77</v>
      </c>
      <c r="C100" s="9" t="s">
        <v>65</v>
      </c>
      <c r="D100" s="9" t="s">
        <v>64</v>
      </c>
      <c r="E100" s="2">
        <v>46686</v>
      </c>
      <c r="F100">
        <f>IF(E100&lt;=5000,1,IF(E100&lt;=15000,2,IF(E100&lt;=25000,3,IF(E100&lt;=35000,4,5))))</f>
        <v>5</v>
      </c>
      <c r="G100">
        <v>13</v>
      </c>
      <c r="H100">
        <v>9</v>
      </c>
      <c r="J100" s="6">
        <f>SUM(Table3[[#This Row],[courseraMOOCS]:[edXMOOCS]])</f>
        <v>9</v>
      </c>
      <c r="K100" s="7">
        <f>SUM(Table3[[#This Row],[courseraMOOCS]:[edXMOOCS]])/EXP(Table3[[#This Row],[universitySizeValue]])</f>
        <v>6.0641522991769205E-2</v>
      </c>
      <c r="L100" s="5">
        <v>117</v>
      </c>
      <c r="M100" s="7">
        <f>EXP(-Table3[[#This Row],[M2]])</f>
        <v>0.94116056373410795</v>
      </c>
      <c r="N100" s="5">
        <v>117</v>
      </c>
      <c r="O100" s="7">
        <f>SUM(Table3[[#This Row],[courseraMOOCS]:[edXMOOCS]])/EXP(-Table3[[#This Row],[shangaiRanking]]/500)</f>
        <v>9.2370685362609795</v>
      </c>
      <c r="P100" s="2">
        <v>99</v>
      </c>
    </row>
    <row r="101" spans="1:16" x14ac:dyDescent="0.2">
      <c r="A101" t="s">
        <v>85</v>
      </c>
      <c r="B101" s="9" t="s">
        <v>77</v>
      </c>
      <c r="C101" s="9" t="s">
        <v>65</v>
      </c>
      <c r="D101" s="9" t="s">
        <v>64</v>
      </c>
      <c r="E101" s="2">
        <v>20222</v>
      </c>
      <c r="F101">
        <f>IF(E101&lt;=5000,1,IF(E101&lt;=15000,2,IF(E101&lt;=25000,3,IF(E101&lt;=35000,4,5))))</f>
        <v>3</v>
      </c>
      <c r="G101">
        <v>8</v>
      </c>
      <c r="H101">
        <v>9</v>
      </c>
      <c r="J101" s="6">
        <f>SUM(Table3[[#This Row],[courseraMOOCS]:[edXMOOCS]])</f>
        <v>9</v>
      </c>
      <c r="K101" s="7">
        <f>SUM(Table3[[#This Row],[courseraMOOCS]:[edXMOOCS]])/EXP(Table3[[#This Row],[universitySizeValue]])</f>
        <v>0.44808361531077551</v>
      </c>
      <c r="L101" s="5">
        <v>65</v>
      </c>
      <c r="M101" s="7">
        <f>EXP(-Table3[[#This Row],[M2]])</f>
        <v>0.6388512640516002</v>
      </c>
      <c r="N101" s="5">
        <v>65</v>
      </c>
      <c r="O101" s="7">
        <f>SUM(Table3[[#This Row],[courseraMOOCS]:[edXMOOCS]])/EXP(-Table3[[#This Row],[shangaiRanking]]/500)</f>
        <v>9.145158168654854</v>
      </c>
      <c r="P101" s="2">
        <v>100</v>
      </c>
    </row>
    <row r="102" spans="1:16" x14ac:dyDescent="0.2">
      <c r="A102" t="s">
        <v>174</v>
      </c>
      <c r="B102" t="s">
        <v>167</v>
      </c>
      <c r="C102" t="s">
        <v>168</v>
      </c>
      <c r="D102" t="s">
        <v>64</v>
      </c>
      <c r="E102" s="2">
        <v>600</v>
      </c>
      <c r="F102">
        <f>IF(E102&lt;=5000,1,IF(E102&lt;=15000,2,IF(E102&lt;=25000,3,IF(E102&lt;=35000,4,5))))</f>
        <v>1</v>
      </c>
      <c r="H102">
        <v>9</v>
      </c>
      <c r="J102" s="6">
        <f>SUM(Table3[[#This Row],[courseraMOOCS]:[edXMOOCS]])</f>
        <v>9</v>
      </c>
      <c r="K102" s="7">
        <f>SUM(Table3[[#This Row],[courseraMOOCS]:[edXMOOCS]])/EXP(Table3[[#This Row],[universitySizeValue]])</f>
        <v>3.310914970542981</v>
      </c>
      <c r="L102" s="5">
        <v>12</v>
      </c>
      <c r="M102" s="7">
        <f>EXP(-Table3[[#This Row],[M2]])</f>
        <v>3.6482777810895178E-2</v>
      </c>
      <c r="N102" s="5">
        <v>12</v>
      </c>
      <c r="O102" s="7">
        <f>SUM(Table3[[#This Row],[courseraMOOCS]:[edXMOOCS]])/EXP(-Table3[[#This Row],[shangaiRanking]]/500)</f>
        <v>9</v>
      </c>
      <c r="P102" s="2">
        <v>101</v>
      </c>
    </row>
    <row r="103" spans="1:16" x14ac:dyDescent="0.2">
      <c r="A103" t="s">
        <v>37</v>
      </c>
      <c r="B103" s="13" t="str">
        <f>[1]COURSERA_EUROPE!I6</f>
        <v>UK</v>
      </c>
      <c r="C103" s="13" t="s">
        <v>33</v>
      </c>
      <c r="D103" s="13" t="s">
        <v>57</v>
      </c>
      <c r="E103" s="2">
        <v>38590</v>
      </c>
      <c r="F103">
        <f>IF(E103&lt;=5000,1,IF(E103&lt;=15000,2,IF(E103&lt;=25000,3,IF(E103&lt;=35000,4,5))))</f>
        <v>5</v>
      </c>
      <c r="G103">
        <v>35</v>
      </c>
      <c r="H103">
        <v>8</v>
      </c>
      <c r="J103">
        <f>SUM(Table3[[#This Row],[courseraMOOCS]:[edXMOOCS]])</f>
        <v>8</v>
      </c>
      <c r="K103" s="4">
        <f>SUM(Table3[[#This Row],[courseraMOOCS]:[edXMOOCS]])/EXP(Table3[[#This Row],[universitySizeValue]])</f>
        <v>5.3903575992683736E-2</v>
      </c>
      <c r="L103" s="5">
        <v>123</v>
      </c>
      <c r="M103" s="4">
        <f>EXP(-Table3[[#This Row],[M2]])</f>
        <v>0.94752346610672611</v>
      </c>
      <c r="N103" s="5">
        <v>121</v>
      </c>
      <c r="O103" s="4">
        <f>SUM(Table3[[#This Row],[courseraMOOCS]:[edXMOOCS]])/EXP(-Table3[[#This Row],[shangaiRanking]]/500)</f>
        <v>8.5800654500337306</v>
      </c>
      <c r="P103" s="2">
        <v>102</v>
      </c>
    </row>
    <row r="104" spans="1:16" x14ac:dyDescent="0.2">
      <c r="A104" t="s">
        <v>74</v>
      </c>
      <c r="B104" s="13" t="s">
        <v>90</v>
      </c>
      <c r="C104" s="13" t="s">
        <v>91</v>
      </c>
      <c r="D104" s="13" t="s">
        <v>75</v>
      </c>
      <c r="E104" s="2">
        <v>28744</v>
      </c>
      <c r="F104">
        <f>IF(E104&lt;=5000,1,IF(E104&lt;=15000,2,IF(E104&lt;=25000,3,IF(E104&lt;=35000,4,5))))</f>
        <v>4</v>
      </c>
      <c r="G104">
        <v>101</v>
      </c>
      <c r="H104">
        <v>7</v>
      </c>
      <c r="J104" s="6">
        <f>SUM(Table3[[#This Row],[courseraMOOCS]:[edXMOOCS]])</f>
        <v>7</v>
      </c>
      <c r="K104" s="7">
        <f>SUM(Table3[[#This Row],[courseraMOOCS]:[edXMOOCS]])/EXP(Table3[[#This Row],[universitySizeValue]])</f>
        <v>0.12820947222113926</v>
      </c>
      <c r="L104" s="5">
        <v>95</v>
      </c>
      <c r="M104" s="7">
        <f>EXP(-Table3[[#This Row],[M2]])</f>
        <v>0.87966909360506196</v>
      </c>
      <c r="N104" s="5">
        <v>96</v>
      </c>
      <c r="O104" s="7">
        <f>SUM(Table3[[#This Row],[courseraMOOCS]:[edXMOOCS]])/EXP(-Table3[[#This Row],[shangaiRanking]]/500)</f>
        <v>8.5669360567795074</v>
      </c>
      <c r="P104" s="2">
        <v>103</v>
      </c>
    </row>
    <row r="105" spans="1:16" x14ac:dyDescent="0.2">
      <c r="A105" t="s">
        <v>122</v>
      </c>
      <c r="B105" s="13" t="s">
        <v>189</v>
      </c>
      <c r="C105" s="13" t="s">
        <v>6</v>
      </c>
      <c r="D105" s="13" t="s">
        <v>57</v>
      </c>
      <c r="E105" s="2">
        <v>32631</v>
      </c>
      <c r="F105">
        <f>IF(E105&lt;=5000,1,IF(E105&lt;=15000,2,IF(E105&lt;=25000,3,IF(E105&lt;=35000,4,5))))</f>
        <v>4</v>
      </c>
      <c r="G105">
        <v>101</v>
      </c>
      <c r="H105">
        <v>7</v>
      </c>
      <c r="J105" s="6">
        <f>SUM(Table3[[#This Row],[courseraMOOCS]:[edXMOOCS]])</f>
        <v>7</v>
      </c>
      <c r="K105" s="7">
        <f>SUM(Table3[[#This Row],[courseraMOOCS]:[edXMOOCS]])/EXP(Table3[[#This Row],[universitySizeValue]])</f>
        <v>0.12820947222113926</v>
      </c>
      <c r="L105" s="5">
        <v>96</v>
      </c>
      <c r="M105" s="7">
        <f>EXP(-Table3[[#This Row],[M2]])</f>
        <v>0.87966909360506196</v>
      </c>
      <c r="N105" s="5">
        <v>97</v>
      </c>
      <c r="O105" s="7">
        <f>SUM(Table3[[#This Row],[courseraMOOCS]:[edXMOOCS]])/EXP(-Table3[[#This Row],[shangaiRanking]]/500)</f>
        <v>8.5669360567795074</v>
      </c>
      <c r="P105" s="2">
        <v>104</v>
      </c>
    </row>
    <row r="106" spans="1:16" x14ac:dyDescent="0.2">
      <c r="A106" t="s">
        <v>133</v>
      </c>
      <c r="B106" s="9" t="s">
        <v>199</v>
      </c>
      <c r="C106" s="9" t="s">
        <v>23</v>
      </c>
      <c r="D106" s="9" t="s">
        <v>57</v>
      </c>
      <c r="E106" s="2">
        <v>13926</v>
      </c>
      <c r="F106">
        <f>IF(E106&lt;=5000,1,IF(E106&lt;=15000,2,IF(E106&lt;=25000,3,IF(E106&lt;=35000,4,5))))</f>
        <v>2</v>
      </c>
      <c r="G106">
        <v>93</v>
      </c>
      <c r="H106">
        <v>7</v>
      </c>
      <c r="J106" s="6">
        <f>SUM(Table3[[#This Row],[courseraMOOCS]:[edXMOOCS]])</f>
        <v>7</v>
      </c>
      <c r="K106" s="7">
        <f>SUM(Table3[[#This Row],[courseraMOOCS]:[edXMOOCS]])/EXP(Table3[[#This Row],[universitySizeValue]])</f>
        <v>0.94734698265628881</v>
      </c>
      <c r="L106" s="5">
        <v>48</v>
      </c>
      <c r="M106" s="7">
        <f>EXP(-Table3[[#This Row],[M2]])</f>
        <v>0.38776841634021414</v>
      </c>
      <c r="N106" s="5">
        <v>48</v>
      </c>
      <c r="O106" s="7">
        <f>SUM(Table3[[#This Row],[courseraMOOCS]:[edXMOOCS]])/EXP(-Table3[[#This Row],[shangaiRanking]]/500)</f>
        <v>8.4309558226434085</v>
      </c>
      <c r="P106" s="2">
        <v>105</v>
      </c>
    </row>
    <row r="107" spans="1:16" x14ac:dyDescent="0.2">
      <c r="A107" t="s">
        <v>41</v>
      </c>
      <c r="B107" t="str">
        <f>'[1]EDX-EUROPE'!B9</f>
        <v>Belgium</v>
      </c>
      <c r="C107" t="s">
        <v>19</v>
      </c>
      <c r="D107" t="s">
        <v>57</v>
      </c>
      <c r="E107" s="2">
        <v>55484</v>
      </c>
      <c r="F107">
        <f>IF(E107&lt;=5000,1,IF(E107&lt;=15000,2,IF(E107&lt;=25000,3,IF(E107&lt;=35000,4,5))))</f>
        <v>5</v>
      </c>
      <c r="G107">
        <v>93</v>
      </c>
      <c r="I107">
        <v>7</v>
      </c>
      <c r="J107">
        <f>SUM(Table3[[#This Row],[courseraMOOCS]:[edXMOOCS]])</f>
        <v>7</v>
      </c>
      <c r="K107" s="4">
        <f>SUM(Table3[[#This Row],[courseraMOOCS]:[edXMOOCS]])/EXP(Table3[[#This Row],[universitySizeValue]])</f>
        <v>4.7165628993598274E-2</v>
      </c>
      <c r="L107" s="5">
        <v>127</v>
      </c>
      <c r="M107" s="4">
        <f>EXP(-Table3[[#This Row],[M2]])</f>
        <v>0.95392938614090339</v>
      </c>
      <c r="N107" s="5">
        <v>128</v>
      </c>
      <c r="O107" s="4">
        <f>SUM(Table3[[#This Row],[courseraMOOCS]:[edXMOOCS]])/EXP(-Table3[[#This Row],[shangaiRanking]]/500)</f>
        <v>8.4309558226434085</v>
      </c>
      <c r="P107" s="2">
        <v>106</v>
      </c>
    </row>
    <row r="108" spans="1:16" x14ac:dyDescent="0.2">
      <c r="A108" t="s">
        <v>35</v>
      </c>
      <c r="B108" s="9" t="str">
        <f>[1]COURSERA_EUROPE!I8</f>
        <v>Israel</v>
      </c>
      <c r="C108" s="9" t="s">
        <v>23</v>
      </c>
      <c r="D108" s="9" t="s">
        <v>57</v>
      </c>
      <c r="E108" s="2">
        <v>23000</v>
      </c>
      <c r="F108">
        <f>IF(E108&lt;=5000,1,IF(E108&lt;=15000,2,IF(E108&lt;=25000,3,IF(E108&lt;=35000,4,5))))</f>
        <v>3</v>
      </c>
      <c r="G108">
        <v>87</v>
      </c>
      <c r="H108">
        <v>7</v>
      </c>
      <c r="J108">
        <f>SUM(Table3[[#This Row],[courseraMOOCS]:[edXMOOCS]])</f>
        <v>7</v>
      </c>
      <c r="K108" s="4">
        <f>SUM(Table3[[#This Row],[courseraMOOCS]:[edXMOOCS]])/EXP(Table3[[#This Row],[universitySizeValue]])</f>
        <v>0.3485094785750476</v>
      </c>
      <c r="L108" s="5">
        <v>70</v>
      </c>
      <c r="M108" s="4">
        <f>EXP(-Table3[[#This Row],[M2]])</f>
        <v>0.70573922559001123</v>
      </c>
      <c r="N108" s="5">
        <v>70</v>
      </c>
      <c r="O108" s="4">
        <f>SUM(Table3[[#This Row],[courseraMOOCS]:[edXMOOCS]])/EXP(-Table3[[#This Row],[shangaiRanking]]/500)</f>
        <v>8.330388960742539</v>
      </c>
      <c r="P108" s="2">
        <v>107</v>
      </c>
    </row>
    <row r="109" spans="1:16" x14ac:dyDescent="0.2">
      <c r="A109" t="s">
        <v>11</v>
      </c>
      <c r="B109" s="13" t="str">
        <f>'[1]EDX-EUROPE'!B6</f>
        <v>Switzerland</v>
      </c>
      <c r="C109" s="13" t="s">
        <v>4</v>
      </c>
      <c r="D109" s="13" t="s">
        <v>57</v>
      </c>
      <c r="E109" s="2">
        <v>10851</v>
      </c>
      <c r="F109">
        <f>IF(E109&lt;=5000,1,IF(E109&lt;=15000,2,IF(E109&lt;=25000,3,IF(E109&lt;=35000,4,5))))</f>
        <v>2</v>
      </c>
      <c r="G109">
        <v>19</v>
      </c>
      <c r="I109">
        <v>8</v>
      </c>
      <c r="J109">
        <f>SUM(Table3[[#This Row],[courseraMOOCS]:[edXMOOCS]])</f>
        <v>8</v>
      </c>
      <c r="K109" s="4">
        <f>SUM(Table3[[#This Row],[courseraMOOCS]:[edXMOOCS]])/EXP(Table3[[#This Row],[universitySizeValue]])</f>
        <v>1.0826822658929016</v>
      </c>
      <c r="L109" s="5">
        <v>45</v>
      </c>
      <c r="M109" s="4">
        <f>EXP(-Table3[[#This Row],[M2]])</f>
        <v>0.33868586067616541</v>
      </c>
      <c r="N109" s="5">
        <v>44</v>
      </c>
      <c r="O109" s="4">
        <f>SUM(Table3[[#This Row],[courseraMOOCS]:[edXMOOCS]])/EXP(-Table3[[#This Row],[shangaiRanking]]/500)</f>
        <v>8.3098498630279813</v>
      </c>
      <c r="P109" s="2">
        <v>108</v>
      </c>
    </row>
    <row r="110" spans="1:16" x14ac:dyDescent="0.2">
      <c r="A110" t="s">
        <v>139</v>
      </c>
      <c r="B110" s="12" t="s">
        <v>77</v>
      </c>
      <c r="C110" s="12" t="s">
        <v>65</v>
      </c>
      <c r="D110" s="12" t="s">
        <v>64</v>
      </c>
      <c r="E110" s="2">
        <v>37364</v>
      </c>
      <c r="F110">
        <f>IF(E110&lt;=5000,1,IF(E110&lt;=15000,2,IF(E110&lt;=25000,3,IF(E110&lt;=35000,4,5))))</f>
        <v>5</v>
      </c>
      <c r="G110">
        <v>79</v>
      </c>
      <c r="H110">
        <v>7</v>
      </c>
      <c r="J110" s="6">
        <f>SUM(Table3[[#This Row],[courseraMOOCS]:[edXMOOCS]])</f>
        <v>7</v>
      </c>
      <c r="K110" s="7">
        <f>SUM(Table3[[#This Row],[courseraMOOCS]:[edXMOOCS]])/EXP(Table3[[#This Row],[universitySizeValue]])</f>
        <v>4.7165628993598274E-2</v>
      </c>
      <c r="L110" s="5">
        <v>129</v>
      </c>
      <c r="M110" s="7">
        <f>EXP(-Table3[[#This Row],[M2]])</f>
        <v>0.95392938614090339</v>
      </c>
      <c r="N110" s="5">
        <v>129</v>
      </c>
      <c r="O110" s="7">
        <f>SUM(Table3[[#This Row],[courseraMOOCS]:[edXMOOCS]])/EXP(-Table3[[#This Row],[shangaiRanking]]/500)</f>
        <v>8.1981633629536859</v>
      </c>
      <c r="P110" s="2">
        <v>109</v>
      </c>
    </row>
    <row r="111" spans="1:16" x14ac:dyDescent="0.2">
      <c r="A111" t="s">
        <v>34</v>
      </c>
      <c r="B111" s="13" t="str">
        <f>[1]COURSERA_EUROPE!I15</f>
        <v>Switzerland</v>
      </c>
      <c r="C111" s="13" t="s">
        <v>4</v>
      </c>
      <c r="D111" s="13" t="s">
        <v>57</v>
      </c>
      <c r="E111" s="2">
        <v>25732</v>
      </c>
      <c r="F111">
        <f>IF(E111&lt;=5000,1,IF(E111&lt;=15000,2,IF(E111&lt;=25000,3,IF(E111&lt;=35000,4,5))))</f>
        <v>4</v>
      </c>
      <c r="G111">
        <v>54</v>
      </c>
      <c r="H111">
        <v>7</v>
      </c>
      <c r="J111">
        <f>SUM(Table3[[#This Row],[courseraMOOCS]:[edXMOOCS]])</f>
        <v>7</v>
      </c>
      <c r="K111" s="4">
        <f>SUM(Table3[[#This Row],[courseraMOOCS]:[edXMOOCS]])/EXP(Table3[[#This Row],[universitySizeValue]])</f>
        <v>0.12820947222113926</v>
      </c>
      <c r="L111" s="5">
        <v>97</v>
      </c>
      <c r="M111" s="4">
        <f>EXP(-Table3[[#This Row],[M2]])</f>
        <v>0.87966909360506196</v>
      </c>
      <c r="N111" s="5">
        <v>95</v>
      </c>
      <c r="O111" s="4">
        <f>SUM(Table3[[#This Row],[courseraMOOCS]:[edXMOOCS]])/EXP(-Table3[[#This Row],[shangaiRanking]]/500)</f>
        <v>7.798334217705273</v>
      </c>
      <c r="P111" s="2">
        <v>110</v>
      </c>
    </row>
    <row r="112" spans="1:16" x14ac:dyDescent="0.2">
      <c r="A112" t="s">
        <v>31</v>
      </c>
      <c r="B112" s="9" t="str">
        <f>[1]COURSERA_EUROPE!I69</f>
        <v>Switzerland</v>
      </c>
      <c r="C112" s="9" t="s">
        <v>4</v>
      </c>
      <c r="D112" s="9" t="s">
        <v>57</v>
      </c>
      <c r="E112" s="2">
        <v>13500</v>
      </c>
      <c r="F112">
        <f>IF(E112&lt;=5000,1,IF(E112&lt;=15000,2,IF(E112&lt;=25000,3,IF(E112&lt;=35000,4,5))))</f>
        <v>2</v>
      </c>
      <c r="G112">
        <v>201</v>
      </c>
      <c r="H112">
        <v>5</v>
      </c>
      <c r="J112">
        <f>SUM(Table3[[#This Row],[courseraMOOCS]:[edXMOOCS]])</f>
        <v>5</v>
      </c>
      <c r="K112" s="4">
        <f>SUM(Table3[[#This Row],[courseraMOOCS]:[edXMOOCS]])/EXP(Table3[[#This Row],[universitySizeValue]])</f>
        <v>0.6766764161830634</v>
      </c>
      <c r="L112" s="5">
        <v>63</v>
      </c>
      <c r="M112" s="4">
        <f>EXP(-Table3[[#This Row],[M2]])</f>
        <v>0.50830357760397216</v>
      </c>
      <c r="N112" s="5">
        <v>63</v>
      </c>
      <c r="O112" s="4">
        <f>SUM(Table3[[#This Row],[courseraMOOCS]:[edXMOOCS]])/EXP(-Table3[[#This Row],[shangaiRanking]]/500)</f>
        <v>7.4740566633802139</v>
      </c>
      <c r="P112" s="2">
        <v>111</v>
      </c>
    </row>
    <row r="113" spans="1:16" x14ac:dyDescent="0.2">
      <c r="A113" t="s">
        <v>142</v>
      </c>
      <c r="B113" t="s">
        <v>183</v>
      </c>
      <c r="C113" t="s">
        <v>48</v>
      </c>
      <c r="D113" t="s">
        <v>57</v>
      </c>
      <c r="E113" s="2">
        <v>42000</v>
      </c>
      <c r="F113">
        <f>IF(E113&lt;=5000,1,IF(E113&lt;=15000,2,IF(E113&lt;=25000,3,IF(E113&lt;=35000,4,5))))</f>
        <v>5</v>
      </c>
      <c r="G113">
        <v>201</v>
      </c>
      <c r="H113" s="8">
        <v>5</v>
      </c>
      <c r="J113" s="6">
        <f>SUM(Table3[[#This Row],[courseraMOOCS]:[edXMOOCS]])</f>
        <v>5</v>
      </c>
      <c r="K113" s="7">
        <f>SUM(Table3[[#This Row],[courseraMOOCS]:[edXMOOCS]])/EXP(Table3[[#This Row],[universitySizeValue]])</f>
        <v>3.3689734995427337E-2</v>
      </c>
      <c r="L113" s="5">
        <v>137</v>
      </c>
      <c r="M113" s="7">
        <f>EXP(-Table3[[#This Row],[M2]])</f>
        <v>0.96687144447782469</v>
      </c>
      <c r="N113" s="5">
        <v>140</v>
      </c>
      <c r="O113" s="7">
        <f>SUM(Table3[[#This Row],[courseraMOOCS]:[edXMOOCS]])/EXP(-Table3[[#This Row],[shangaiRanking]]/500)</f>
        <v>7.4740566633802139</v>
      </c>
      <c r="P113" s="2">
        <v>112</v>
      </c>
    </row>
    <row r="114" spans="1:16" x14ac:dyDescent="0.2">
      <c r="A114" t="s">
        <v>154</v>
      </c>
      <c r="B114" t="s">
        <v>202</v>
      </c>
      <c r="C114" t="s">
        <v>29</v>
      </c>
      <c r="D114" t="s">
        <v>57</v>
      </c>
      <c r="E114" s="2">
        <v>8372</v>
      </c>
      <c r="F114">
        <f>IF(E114&lt;=5000,1,IF(E114&lt;=15000,2,IF(E114&lt;=25000,3,IF(E114&lt;=35000,4,5))))</f>
        <v>2</v>
      </c>
      <c r="G114">
        <v>1000</v>
      </c>
      <c r="H114" s="8">
        <v>1</v>
      </c>
      <c r="J114" s="6">
        <f>SUM(Table3[[#This Row],[courseraMOOCS]:[edXMOOCS]])</f>
        <v>1</v>
      </c>
      <c r="K114" s="7">
        <f>SUM(Table3[[#This Row],[courseraMOOCS]:[edXMOOCS]])/EXP(Table3[[#This Row],[universitySizeValue]])</f>
        <v>0.1353352832366127</v>
      </c>
      <c r="L114" s="5">
        <v>92</v>
      </c>
      <c r="M114" s="7">
        <f>EXP(-Table3[[#This Row],[M2]])</f>
        <v>0.87342301849311665</v>
      </c>
      <c r="N114" s="5">
        <v>92</v>
      </c>
      <c r="O114" s="7">
        <f>SUM(Table3[[#This Row],[courseraMOOCS]:[edXMOOCS]])/EXP(-Table3[[#This Row],[shangaiRanking]]/500)</f>
        <v>7.3890560989306495</v>
      </c>
      <c r="P114" s="2">
        <v>113</v>
      </c>
    </row>
    <row r="115" spans="1:16" x14ac:dyDescent="0.2">
      <c r="A115" t="s">
        <v>176</v>
      </c>
      <c r="B115" t="s">
        <v>77</v>
      </c>
      <c r="C115" t="s">
        <v>65</v>
      </c>
      <c r="D115" t="s">
        <v>64</v>
      </c>
      <c r="E115" s="2"/>
      <c r="F115">
        <f>IF(E115&lt;=5000,1,IF(E115&lt;=15000,2,IF(E115&lt;=25000,3,IF(E115&lt;=35000,4,5))))</f>
        <v>1</v>
      </c>
      <c r="G115">
        <v>101</v>
      </c>
      <c r="H115">
        <v>6</v>
      </c>
      <c r="J115" s="6">
        <f>SUM(Table3[[#This Row],[courseraMOOCS]:[edXMOOCS]])</f>
        <v>6</v>
      </c>
      <c r="K115" s="7">
        <f>SUM(Table3[[#This Row],[courseraMOOCS]:[edXMOOCS]])/EXP(Table3[[#This Row],[universitySizeValue]])</f>
        <v>2.207276647028654</v>
      </c>
      <c r="L115" s="5">
        <v>20</v>
      </c>
      <c r="M115" s="7">
        <f>EXP(-Table3[[#This Row],[M2]])</f>
        <v>0.10999980927788269</v>
      </c>
      <c r="N115" s="5">
        <v>20</v>
      </c>
      <c r="O115" s="7">
        <f>SUM(Table3[[#This Row],[courseraMOOCS]:[edXMOOCS]])/EXP(-Table3[[#This Row],[shangaiRanking]]/500)</f>
        <v>7.3430880486681493</v>
      </c>
      <c r="P115" s="2">
        <v>114</v>
      </c>
    </row>
    <row r="116" spans="1:16" x14ac:dyDescent="0.2">
      <c r="A116" t="s">
        <v>84</v>
      </c>
      <c r="B116" t="s">
        <v>77</v>
      </c>
      <c r="C116" t="s">
        <v>65</v>
      </c>
      <c r="D116" t="s">
        <v>64</v>
      </c>
      <c r="E116" s="2">
        <v>11664</v>
      </c>
      <c r="F116">
        <f>IF(E116&lt;=5000,1,IF(E116&lt;=15000,2,IF(E116&lt;=25000,3,IF(E116&lt;=35000,4,5))))</f>
        <v>2</v>
      </c>
      <c r="G116">
        <v>101</v>
      </c>
      <c r="H116">
        <v>6</v>
      </c>
      <c r="J116" s="6">
        <f>SUM(Table3[[#This Row],[courseraMOOCS]:[edXMOOCS]])</f>
        <v>6</v>
      </c>
      <c r="K116" s="7">
        <f>SUM(Table3[[#This Row],[courseraMOOCS]:[edXMOOCS]])/EXP(Table3[[#This Row],[universitySizeValue]])</f>
        <v>0.8120116994196761</v>
      </c>
      <c r="L116" s="5">
        <v>51</v>
      </c>
      <c r="M116" s="7">
        <f>EXP(-Table3[[#This Row],[M2]])</f>
        <v>0.44396404506171155</v>
      </c>
      <c r="N116" s="5">
        <v>53</v>
      </c>
      <c r="O116" s="7">
        <f>SUM(Table3[[#This Row],[courseraMOOCS]:[edXMOOCS]])/EXP(-Table3[[#This Row],[shangaiRanking]]/500)</f>
        <v>7.3430880486681493</v>
      </c>
      <c r="P116" s="2">
        <v>115</v>
      </c>
    </row>
    <row r="117" spans="1:16" x14ac:dyDescent="0.2">
      <c r="A117" t="s">
        <v>179</v>
      </c>
      <c r="B117" s="13" t="s">
        <v>90</v>
      </c>
      <c r="C117" s="13" t="s">
        <v>91</v>
      </c>
      <c r="D117" s="13" t="s">
        <v>75</v>
      </c>
      <c r="E117" s="2">
        <v>31900</v>
      </c>
      <c r="F117">
        <f>IF(E117&lt;=5000,1,IF(E117&lt;=15000,2,IF(E117&lt;=25000,3,IF(E117&lt;=35000,4,5))))</f>
        <v>4</v>
      </c>
      <c r="G117">
        <v>101</v>
      </c>
      <c r="H117">
        <v>6</v>
      </c>
      <c r="J117" s="6">
        <f>SUM(Table3[[#This Row],[courseraMOOCS]:[edXMOOCS]])</f>
        <v>6</v>
      </c>
      <c r="K117" s="7">
        <f>SUM(Table3[[#This Row],[courseraMOOCS]:[edXMOOCS]])/EXP(Table3[[#This Row],[universitySizeValue]])</f>
        <v>0.10989383333240509</v>
      </c>
      <c r="L117" s="5">
        <v>100</v>
      </c>
      <c r="M117" s="7">
        <f>EXP(-Table3[[#This Row],[M2]])</f>
        <v>0.89592924807020424</v>
      </c>
      <c r="N117" s="5">
        <v>100</v>
      </c>
      <c r="O117" s="7">
        <f>SUM(Table3[[#This Row],[courseraMOOCS]:[edXMOOCS]])/EXP(-Table3[[#This Row],[shangaiRanking]]/500)</f>
        <v>7.3430880486681493</v>
      </c>
      <c r="P117" s="2">
        <v>116</v>
      </c>
    </row>
    <row r="118" spans="1:16" x14ac:dyDescent="0.2">
      <c r="A118" t="s">
        <v>188</v>
      </c>
      <c r="B118" t="s">
        <v>71</v>
      </c>
      <c r="C118" t="s">
        <v>72</v>
      </c>
      <c r="D118" t="s">
        <v>73</v>
      </c>
      <c r="E118" s="2">
        <v>53481</v>
      </c>
      <c r="F118">
        <f>IF(E118&lt;=5000,1,IF(E118&lt;=15000,2,IF(E118&lt;=25000,3,IF(E118&lt;=35000,4,5))))</f>
        <v>5</v>
      </c>
      <c r="G118">
        <v>101</v>
      </c>
      <c r="H118">
        <v>6</v>
      </c>
      <c r="J118" s="6">
        <f>SUM(Table3[[#This Row],[courseraMOOCS]:[edXMOOCS]])</f>
        <v>6</v>
      </c>
      <c r="K118" s="7">
        <f>SUM(Table3[[#This Row],[courseraMOOCS]:[edXMOOCS]])/EXP(Table3[[#This Row],[universitySizeValue]])</f>
        <v>4.0427681994512805E-2</v>
      </c>
      <c r="L118" s="5">
        <v>132</v>
      </c>
      <c r="M118" s="7">
        <f>EXP(-Table3[[#This Row],[M2]])</f>
        <v>0.96037861466605956</v>
      </c>
      <c r="N118" s="5">
        <v>132</v>
      </c>
      <c r="O118" s="7">
        <f>SUM(Table3[[#This Row],[courseraMOOCS]:[edXMOOCS]])/EXP(-Table3[[#This Row],[shangaiRanking]]/500)</f>
        <v>7.3430880486681493</v>
      </c>
      <c r="P118" s="2">
        <v>117</v>
      </c>
    </row>
    <row r="119" spans="1:16" x14ac:dyDescent="0.2">
      <c r="A119" t="s">
        <v>200</v>
      </c>
      <c r="B119" s="12" t="s">
        <v>77</v>
      </c>
      <c r="C119" s="12" t="s">
        <v>65</v>
      </c>
      <c r="D119" s="12" t="s">
        <v>64</v>
      </c>
      <c r="E119" s="2">
        <v>98738</v>
      </c>
      <c r="F119">
        <f>IF(E119&lt;=5000,1,IF(E119&lt;=15000,2,IF(E119&lt;=25000,3,IF(E119&lt;=35000,4,5))))</f>
        <v>5</v>
      </c>
      <c r="G119">
        <v>85</v>
      </c>
      <c r="H119">
        <v>6</v>
      </c>
      <c r="J119" s="6">
        <f>SUM(Table3[[#This Row],[courseraMOOCS]:[edXMOOCS]])</f>
        <v>6</v>
      </c>
      <c r="K119" s="7">
        <f>SUM(Table3[[#This Row],[courseraMOOCS]:[edXMOOCS]])/EXP(Table3[[#This Row],[universitySizeValue]])</f>
        <v>4.0427681994512805E-2</v>
      </c>
      <c r="L119" s="5">
        <v>131</v>
      </c>
      <c r="M119" s="7">
        <f>EXP(-Table3[[#This Row],[M2]])</f>
        <v>0.96037861466605956</v>
      </c>
      <c r="N119" s="5">
        <v>131</v>
      </c>
      <c r="O119" s="7">
        <f>SUM(Table3[[#This Row],[courseraMOOCS]:[edXMOOCS]])/EXP(-Table3[[#This Row],[shangaiRanking]]/500)</f>
        <v>7.1118291079221931</v>
      </c>
      <c r="P119" s="2">
        <v>118</v>
      </c>
    </row>
    <row r="120" spans="1:16" x14ac:dyDescent="0.2">
      <c r="A120" t="s">
        <v>47</v>
      </c>
      <c r="B120" t="str">
        <f>[1]COURSERA_EUROPE!I19</f>
        <v>Italy</v>
      </c>
      <c r="C120" t="s">
        <v>48</v>
      </c>
      <c r="D120" t="s">
        <v>57</v>
      </c>
      <c r="E120" s="2">
        <v>112564</v>
      </c>
      <c r="F120">
        <f>IF(E120&lt;=5000,1,IF(E120&lt;=15000,2,IF(E120&lt;=25000,3,IF(E120&lt;=35000,4,5))))</f>
        <v>5</v>
      </c>
      <c r="G120">
        <v>151</v>
      </c>
      <c r="H120">
        <v>5</v>
      </c>
      <c r="J120">
        <f>SUM(Table3[[#This Row],[courseraMOOCS]:[edXMOOCS]])</f>
        <v>5</v>
      </c>
      <c r="K120" s="4">
        <f>SUM(Table3[[#This Row],[courseraMOOCS]:[edXMOOCS]])/EXP(Table3[[#This Row],[universitySizeValue]])</f>
        <v>3.3689734995427337E-2</v>
      </c>
      <c r="L120" s="5">
        <v>138</v>
      </c>
      <c r="M120" s="4">
        <f>EXP(-Table3[[#This Row],[M2]])</f>
        <v>0.96687144447782469</v>
      </c>
      <c r="N120" s="5">
        <v>137</v>
      </c>
      <c r="O120" s="4">
        <f>SUM(Table3[[#This Row],[courseraMOOCS]:[edXMOOCS]])/EXP(-Table3[[#This Row],[shangaiRanking]]/500)</f>
        <v>6.7628061335474108</v>
      </c>
      <c r="P120" s="2">
        <v>119</v>
      </c>
    </row>
    <row r="121" spans="1:16" x14ac:dyDescent="0.2">
      <c r="A121" t="s">
        <v>113</v>
      </c>
      <c r="B121" t="s">
        <v>77</v>
      </c>
      <c r="C121" t="s">
        <v>65</v>
      </c>
      <c r="D121" t="s">
        <v>64</v>
      </c>
      <c r="E121" s="2">
        <v>29175</v>
      </c>
      <c r="F121">
        <f>IF(E121&lt;=5000,1,IF(E121&lt;=15000,2,IF(E121&lt;=25000,3,IF(E121&lt;=35000,4,5))))</f>
        <v>4</v>
      </c>
      <c r="G121">
        <v>401</v>
      </c>
      <c r="H121">
        <v>3</v>
      </c>
      <c r="J121" s="6">
        <f>SUM(Table3[[#This Row],[courseraMOOCS]:[edXMOOCS]])</f>
        <v>3</v>
      </c>
      <c r="K121" s="7">
        <f>SUM(Table3[[#This Row],[courseraMOOCS]:[edXMOOCS]])/EXP(Table3[[#This Row],[universitySizeValue]])</f>
        <v>5.4946916666202543E-2</v>
      </c>
      <c r="L121" s="5">
        <v>119</v>
      </c>
      <c r="M121" s="7">
        <f>EXP(-Table3[[#This Row],[M2]])</f>
        <v>0.94653539187407265</v>
      </c>
      <c r="N121" s="5">
        <v>119</v>
      </c>
      <c r="O121" s="7">
        <f>SUM(Table3[[#This Row],[courseraMOOCS]:[edXMOOCS]])/EXP(-Table3[[#This Row],[shangaiRanking]]/500)</f>
        <v>6.6899893932005456</v>
      </c>
      <c r="P121" s="2">
        <v>120</v>
      </c>
    </row>
    <row r="122" spans="1:16" x14ac:dyDescent="0.2">
      <c r="A122" t="s">
        <v>15</v>
      </c>
      <c r="B122" s="9" t="str">
        <f>'[1]EDX-EUROPE'!B8</f>
        <v>Sweden</v>
      </c>
      <c r="C122" s="9" t="s">
        <v>10</v>
      </c>
      <c r="D122" s="9" t="s">
        <v>57</v>
      </c>
      <c r="E122" s="2">
        <v>5978</v>
      </c>
      <c r="F122">
        <f>IF(E122&lt;=5000,1,IF(E122&lt;=15000,2,IF(E122&lt;=25000,3,IF(E122&lt;=35000,4,5))))</f>
        <v>2</v>
      </c>
      <c r="G122">
        <v>44</v>
      </c>
      <c r="I122">
        <v>6</v>
      </c>
      <c r="J122">
        <f>SUM(Table3[[#This Row],[courseraMOOCS]:[edXMOOCS]])</f>
        <v>6</v>
      </c>
      <c r="K122" s="4">
        <f>SUM(Table3[[#This Row],[courseraMOOCS]:[edXMOOCS]])/EXP(Table3[[#This Row],[universitySizeValue]])</f>
        <v>0.8120116994196761</v>
      </c>
      <c r="L122" s="5">
        <v>52</v>
      </c>
      <c r="M122" s="4">
        <f>EXP(-Table3[[#This Row],[M2]])</f>
        <v>0.44396404506171155</v>
      </c>
      <c r="N122" s="5">
        <v>52</v>
      </c>
      <c r="O122" s="4">
        <f>SUM(Table3[[#This Row],[courseraMOOCS]:[edXMOOCS]])/EXP(-Table3[[#This Row],[shangaiRanking]]/500)</f>
        <v>6.551928732169185</v>
      </c>
      <c r="P122" s="2">
        <v>121</v>
      </c>
    </row>
    <row r="123" spans="1:16" x14ac:dyDescent="0.2">
      <c r="A123" s="8" t="s">
        <v>196</v>
      </c>
      <c r="B123" s="9" t="s">
        <v>197</v>
      </c>
      <c r="C123" s="9" t="s">
        <v>198</v>
      </c>
      <c r="D123" s="9" t="s">
        <v>75</v>
      </c>
      <c r="E123" s="2">
        <v>28697</v>
      </c>
      <c r="F123">
        <f>IF(E123&lt;=5000,1,IF(E123&lt;=15000,2,IF(E123&lt;=25000,3,IF(E123&lt;=35000,4,5))))</f>
        <v>4</v>
      </c>
      <c r="G123">
        <v>24</v>
      </c>
      <c r="H123" s="8">
        <v>6</v>
      </c>
      <c r="J123" s="6">
        <f>SUM(Table3[[#This Row],[courseraMOOCS]:[edXMOOCS]])</f>
        <v>6</v>
      </c>
      <c r="K123" s="7">
        <f>SUM(Table3[[#This Row],[courseraMOOCS]:[edXMOOCS]])/EXP(Table3[[#This Row],[universitySizeValue]])</f>
        <v>0.10989383333240509</v>
      </c>
      <c r="L123" s="5">
        <v>101</v>
      </c>
      <c r="M123" s="7">
        <f>EXP(-Table3[[#This Row],[M2]])</f>
        <v>0.89592924807020424</v>
      </c>
      <c r="N123" s="5">
        <v>101</v>
      </c>
      <c r="O123" s="7">
        <f>SUM(Table3[[#This Row],[courseraMOOCS]:[edXMOOCS]])/EXP(-Table3[[#This Row],[shangaiRanking]]/500)</f>
        <v>6.2950239319468233</v>
      </c>
      <c r="P123" s="2">
        <v>122</v>
      </c>
    </row>
    <row r="124" spans="1:16" x14ac:dyDescent="0.2">
      <c r="A124" t="s">
        <v>171</v>
      </c>
      <c r="B124" s="13" t="s">
        <v>172</v>
      </c>
      <c r="C124" s="13" t="s">
        <v>173</v>
      </c>
      <c r="D124" s="13" t="s">
        <v>57</v>
      </c>
      <c r="E124" s="2">
        <v>6180</v>
      </c>
      <c r="F124">
        <f>IF(E124&lt;=5000,1,IF(E124&lt;=15000,2,IF(E124&lt;=25000,3,IF(E124&lt;=35000,4,5))))</f>
        <v>2</v>
      </c>
      <c r="H124">
        <v>6</v>
      </c>
      <c r="J124" s="6">
        <f>SUM(Table3[[#This Row],[courseraMOOCS]:[edXMOOCS]])</f>
        <v>6</v>
      </c>
      <c r="K124" s="7">
        <f>SUM(Table3[[#This Row],[courseraMOOCS]:[edXMOOCS]])/EXP(Table3[[#This Row],[universitySizeValue]])</f>
        <v>0.8120116994196761</v>
      </c>
      <c r="L124" s="5">
        <v>53</v>
      </c>
      <c r="M124" s="7">
        <f>EXP(-Table3[[#This Row],[M2]])</f>
        <v>0.44396404506171155</v>
      </c>
      <c r="N124" s="5">
        <v>54</v>
      </c>
      <c r="O124" s="7">
        <f>SUM(Table3[[#This Row],[courseraMOOCS]:[edXMOOCS]])/EXP(-Table3[[#This Row],[shangaiRanking]]/500)</f>
        <v>6</v>
      </c>
      <c r="P124" s="2">
        <v>123</v>
      </c>
    </row>
    <row r="125" spans="1:16" x14ac:dyDescent="0.2">
      <c r="A125" t="s">
        <v>46</v>
      </c>
      <c r="B125" t="str">
        <f>'[1]EDX-EUROPE'!B2</f>
        <v>Germany</v>
      </c>
      <c r="C125" t="s">
        <v>43</v>
      </c>
      <c r="D125" t="s">
        <v>57</v>
      </c>
      <c r="E125" s="2">
        <v>42000</v>
      </c>
      <c r="F125">
        <f>IF(E125&lt;=5000,1,IF(E125&lt;=15000,2,IF(E125&lt;=25000,3,IF(E125&lt;=35000,4,5))))</f>
        <v>5</v>
      </c>
      <c r="G125">
        <v>201</v>
      </c>
      <c r="I125">
        <v>4</v>
      </c>
      <c r="J125">
        <f>SUM(Table3[[#This Row],[courseraMOOCS]:[edXMOOCS]])</f>
        <v>4</v>
      </c>
      <c r="K125" s="4">
        <f>SUM(Table3[[#This Row],[courseraMOOCS]:[edXMOOCS]])/EXP(Table3[[#This Row],[universitySizeValue]])</f>
        <v>2.6951787996341868E-2</v>
      </c>
      <c r="L125" s="5">
        <v>142</v>
      </c>
      <c r="M125" s="4">
        <f>EXP(-Table3[[#This Row],[M2]])</f>
        <v>0.97340817035133109</v>
      </c>
      <c r="N125" s="5">
        <v>141</v>
      </c>
      <c r="O125" s="4">
        <f>SUM(Table3[[#This Row],[courseraMOOCS]:[edXMOOCS]])/EXP(-Table3[[#This Row],[shangaiRanking]]/500)</f>
        <v>5.9792453307041713</v>
      </c>
      <c r="P125" s="2">
        <v>124</v>
      </c>
    </row>
    <row r="126" spans="1:16" x14ac:dyDescent="0.2">
      <c r="A126" t="s">
        <v>101</v>
      </c>
      <c r="B126" t="s">
        <v>77</v>
      </c>
      <c r="C126" t="s">
        <v>65</v>
      </c>
      <c r="D126" t="s">
        <v>64</v>
      </c>
      <c r="E126" s="2">
        <v>19123</v>
      </c>
      <c r="F126">
        <f>IF(E126&lt;=5000,1,IF(E126&lt;=15000,2,IF(E126&lt;=25000,3,IF(E126&lt;=35000,4,5))))</f>
        <v>3</v>
      </c>
      <c r="G126">
        <v>68</v>
      </c>
      <c r="H126">
        <v>5</v>
      </c>
      <c r="J126" s="6">
        <f>SUM(Table3[[#This Row],[courseraMOOCS]:[edXMOOCS]])</f>
        <v>5</v>
      </c>
      <c r="K126" s="7">
        <f>SUM(Table3[[#This Row],[courseraMOOCS]:[edXMOOCS]])/EXP(Table3[[#This Row],[universitySizeValue]])</f>
        <v>0.2489353418393197</v>
      </c>
      <c r="L126" s="5">
        <v>78</v>
      </c>
      <c r="M126" s="7">
        <f>EXP(-Table3[[#This Row],[M2]])</f>
        <v>0.77963038122150408</v>
      </c>
      <c r="N126" s="5">
        <v>78</v>
      </c>
      <c r="O126" s="7">
        <f>SUM(Table3[[#This Row],[courseraMOOCS]:[edXMOOCS]])/EXP(-Table3[[#This Row],[shangaiRanking]]/500)</f>
        <v>5.7284094679743092</v>
      </c>
      <c r="P126" s="2">
        <v>125</v>
      </c>
    </row>
    <row r="127" spans="1:16" x14ac:dyDescent="0.2">
      <c r="A127" t="s">
        <v>110</v>
      </c>
      <c r="B127" t="s">
        <v>189</v>
      </c>
      <c r="C127" t="s">
        <v>6</v>
      </c>
      <c r="D127" t="s">
        <v>57</v>
      </c>
      <c r="E127" s="2">
        <v>30374</v>
      </c>
      <c r="F127">
        <f>IF(E127&lt;=5000,1,IF(E127&lt;=15000,2,IF(E127&lt;=25000,3,IF(E127&lt;=35000,4,5))))</f>
        <v>4</v>
      </c>
      <c r="G127">
        <v>47</v>
      </c>
      <c r="H127">
        <v>5</v>
      </c>
      <c r="J127" s="6">
        <f>SUM(Table3[[#This Row],[courseraMOOCS]:[edXMOOCS]])</f>
        <v>5</v>
      </c>
      <c r="K127" s="7">
        <f>SUM(Table3[[#This Row],[courseraMOOCS]:[edXMOOCS]])/EXP(Table3[[#This Row],[universitySizeValue]])</f>
        <v>9.1578194443670907E-2</v>
      </c>
      <c r="L127" s="5">
        <v>106</v>
      </c>
      <c r="M127" s="7">
        <f>EXP(-Table3[[#This Row],[M2]])</f>
        <v>0.91248996171737562</v>
      </c>
      <c r="N127" s="5">
        <v>106</v>
      </c>
      <c r="O127" s="7">
        <f>SUM(Table3[[#This Row],[courseraMOOCS]:[edXMOOCS]])/EXP(-Table3[[#This Row],[shangaiRanking]]/500)</f>
        <v>5.4927987295858687</v>
      </c>
      <c r="P127" s="2">
        <v>126</v>
      </c>
    </row>
    <row r="128" spans="1:16" x14ac:dyDescent="0.2">
      <c r="A128" t="s">
        <v>45</v>
      </c>
      <c r="B128" t="str">
        <f>[1]COURSERA_EUROPE!I9</f>
        <v>Germany</v>
      </c>
      <c r="C128" t="s">
        <v>43</v>
      </c>
      <c r="D128" t="s">
        <v>57</v>
      </c>
      <c r="E128" s="2">
        <v>40000</v>
      </c>
      <c r="F128">
        <f>IF(E128&lt;=5000,1,IF(E128&lt;=15000,2,IF(E128&lt;=25000,3,IF(E128&lt;=35000,4,5))))</f>
        <v>5</v>
      </c>
      <c r="G128">
        <v>47</v>
      </c>
      <c r="H128">
        <v>2</v>
      </c>
      <c r="I128">
        <v>3</v>
      </c>
      <c r="J128">
        <f>SUM(Table3[[#This Row],[courseraMOOCS]:[edXMOOCS]])</f>
        <v>5</v>
      </c>
      <c r="K128" s="4">
        <f>SUM(Table3[[#This Row],[courseraMOOCS]:[edXMOOCS]])/EXP(Table3[[#This Row],[universitySizeValue]])</f>
        <v>3.3689734995427337E-2</v>
      </c>
      <c r="L128" s="5">
        <v>140</v>
      </c>
      <c r="M128" s="4">
        <f>EXP(-Table3[[#This Row],[M2]])</f>
        <v>0.96687144447782469</v>
      </c>
      <c r="N128" s="5">
        <v>139</v>
      </c>
      <c r="O128" s="4">
        <f>SUM(Table3[[#This Row],[courseraMOOCS]:[edXMOOCS]])/EXP(-Table3[[#This Row],[shangaiRanking]]/500)</f>
        <v>5.4927987295858687</v>
      </c>
      <c r="P128" s="2">
        <v>127</v>
      </c>
    </row>
    <row r="129" spans="1:16" x14ac:dyDescent="0.2">
      <c r="A129" t="s">
        <v>201</v>
      </c>
      <c r="B129" s="12" t="s">
        <v>77</v>
      </c>
      <c r="C129" s="12" t="s">
        <v>65</v>
      </c>
      <c r="D129" s="12" t="s">
        <v>64</v>
      </c>
      <c r="E129" s="2">
        <v>16016</v>
      </c>
      <c r="F129">
        <f>IF(E129&lt;=5000,1,IF(E129&lt;=15000,2,IF(E129&lt;=25000,3,IF(E129&lt;=35000,4,5))))</f>
        <v>3</v>
      </c>
      <c r="G129">
        <v>10</v>
      </c>
      <c r="H129">
        <v>5</v>
      </c>
      <c r="J129" s="6">
        <f>SUM(Table3[[#This Row],[courseraMOOCS]:[edXMOOCS]])</f>
        <v>5</v>
      </c>
      <c r="K129" s="7">
        <f>SUM(Table3[[#This Row],[courseraMOOCS]:[edXMOOCS]])/EXP(Table3[[#This Row],[universitySizeValue]])</f>
        <v>0.2489353418393197</v>
      </c>
      <c r="L129" s="5">
        <v>77</v>
      </c>
      <c r="M129" s="7">
        <f>EXP(-Table3[[#This Row],[M2]])</f>
        <v>0.77963038122150408</v>
      </c>
      <c r="N129" s="5">
        <v>77</v>
      </c>
      <c r="O129" s="7">
        <f>SUM(Table3[[#This Row],[courseraMOOCS]:[edXMOOCS]])/EXP(-Table3[[#This Row],[shangaiRanking]]/500)</f>
        <v>5.1010067001337793</v>
      </c>
      <c r="P129" s="2">
        <v>128</v>
      </c>
    </row>
    <row r="130" spans="1:16" x14ac:dyDescent="0.2">
      <c r="A130" t="s">
        <v>123</v>
      </c>
      <c r="B130" t="s">
        <v>77</v>
      </c>
      <c r="C130" t="s">
        <v>65</v>
      </c>
      <c r="D130" t="s">
        <v>64</v>
      </c>
      <c r="E130" s="2">
        <v>36000</v>
      </c>
      <c r="F130">
        <f>IF(E130&lt;=5000,1,IF(E130&lt;=15000,2,IF(E130&lt;=25000,3,IF(E130&lt;=35000,4,5))))</f>
        <v>5</v>
      </c>
      <c r="G130">
        <v>99</v>
      </c>
      <c r="H130">
        <v>4</v>
      </c>
      <c r="J130" s="6">
        <f>SUM(Table3[[#This Row],[courseraMOOCS]:[edXMOOCS]])</f>
        <v>4</v>
      </c>
      <c r="K130" s="7">
        <f>SUM(Table3[[#This Row],[courseraMOOCS]:[edXMOOCS]])/EXP(Table3[[#This Row],[universitySizeValue]])</f>
        <v>2.6951787996341868E-2</v>
      </c>
      <c r="L130" s="5">
        <v>143</v>
      </c>
      <c r="M130" s="7">
        <f>EXP(-Table3[[#This Row],[M2]])</f>
        <v>0.97340817035133109</v>
      </c>
      <c r="N130" s="5">
        <v>143</v>
      </c>
      <c r="O130" s="7">
        <f>SUM(Table3[[#This Row],[courseraMOOCS]:[edXMOOCS]])/EXP(-Table3[[#This Row],[shangaiRanking]]/500)</f>
        <v>4.8758495752865709</v>
      </c>
      <c r="P130" s="2">
        <v>129</v>
      </c>
    </row>
    <row r="131" spans="1:16" x14ac:dyDescent="0.2">
      <c r="A131" t="s">
        <v>148</v>
      </c>
      <c r="B131" t="s">
        <v>205</v>
      </c>
      <c r="C131" t="s">
        <v>206</v>
      </c>
      <c r="D131" t="s">
        <v>75</v>
      </c>
      <c r="E131" s="2">
        <v>38596</v>
      </c>
      <c r="F131">
        <f>IF(E131&lt;=5000,1,IF(E131&lt;=15000,2,IF(E131&lt;=25000,3,IF(E131&lt;=35000,4,5))))</f>
        <v>5</v>
      </c>
      <c r="G131">
        <v>91</v>
      </c>
      <c r="H131" s="8">
        <v>4</v>
      </c>
      <c r="J131" s="6">
        <f>SUM(Table3[[#This Row],[courseraMOOCS]:[edXMOOCS]])</f>
        <v>4</v>
      </c>
      <c r="K131" s="7">
        <f>SUM(Table3[[#This Row],[courseraMOOCS]:[edXMOOCS]])/EXP(Table3[[#This Row],[universitySizeValue]])</f>
        <v>2.6951787996341868E-2</v>
      </c>
      <c r="L131" s="5">
        <v>141</v>
      </c>
      <c r="M131" s="7">
        <f>EXP(-Table3[[#This Row],[M2]])</f>
        <v>0.97340817035133109</v>
      </c>
      <c r="N131" s="5">
        <v>142</v>
      </c>
      <c r="O131" s="7">
        <f>SUM(Table3[[#This Row],[courseraMOOCS]:[edXMOOCS]])/EXP(-Table3[[#This Row],[shangaiRanking]]/500)</f>
        <v>4.7984567755194734</v>
      </c>
      <c r="P131" s="2">
        <v>130</v>
      </c>
    </row>
    <row r="132" spans="1:16" x14ac:dyDescent="0.2">
      <c r="A132" t="s">
        <v>30</v>
      </c>
      <c r="B132" t="str">
        <f>[1]COURSERA_EUROPE!I40</f>
        <v>Netherlands</v>
      </c>
      <c r="C132" t="s">
        <v>6</v>
      </c>
      <c r="D132" t="s">
        <v>57</v>
      </c>
      <c r="E132" s="2">
        <v>9711</v>
      </c>
      <c r="F132">
        <f>IF(E132&lt;=5000,1,IF(E132&lt;=15000,2,IF(E132&lt;=25000,3,IF(E132&lt;=35000,4,5))))</f>
        <v>2</v>
      </c>
      <c r="G132">
        <v>201</v>
      </c>
      <c r="H132">
        <v>3</v>
      </c>
      <c r="J132">
        <f>SUM(Table3[[#This Row],[courseraMOOCS]:[edXMOOCS]])</f>
        <v>3</v>
      </c>
      <c r="K132" s="4">
        <f>SUM(Table3[[#This Row],[courseraMOOCS]:[edXMOOCS]])/EXP(Table3[[#This Row],[universitySizeValue]])</f>
        <v>0.40600584970983805</v>
      </c>
      <c r="L132" s="5">
        <v>67</v>
      </c>
      <c r="M132" s="4">
        <f>EXP(-Table3[[#This Row],[M2]])</f>
        <v>0.66630626971514506</v>
      </c>
      <c r="N132" s="5">
        <v>67</v>
      </c>
      <c r="O132" s="4">
        <f>SUM(Table3[[#This Row],[courseraMOOCS]:[edXMOOCS]])/EXP(-Table3[[#This Row],[shangaiRanking]]/500)</f>
        <v>4.4844339980281278</v>
      </c>
      <c r="P132" s="2">
        <v>131</v>
      </c>
    </row>
    <row r="133" spans="1:16" x14ac:dyDescent="0.2">
      <c r="A133" t="s">
        <v>158</v>
      </c>
      <c r="B133" t="s">
        <v>71</v>
      </c>
      <c r="C133" t="s">
        <v>72</v>
      </c>
      <c r="D133" t="s">
        <v>73</v>
      </c>
      <c r="E133" s="2">
        <v>39355</v>
      </c>
      <c r="F133">
        <f>IF(E133&lt;=5000,1,IF(E133&lt;=15000,2,IF(E133&lt;=25000,3,IF(E133&lt;=35000,4,5))))</f>
        <v>5</v>
      </c>
      <c r="G133">
        <v>151</v>
      </c>
      <c r="H133" s="8">
        <v>3</v>
      </c>
      <c r="J133" s="6">
        <f>SUM(Table3[[#This Row],[courseraMOOCS]:[edXMOOCS]])</f>
        <v>3</v>
      </c>
      <c r="K133" s="7">
        <f>SUM(Table3[[#This Row],[courseraMOOCS]:[edXMOOCS]])/EXP(Table3[[#This Row],[universitySizeValue]])</f>
        <v>2.0213840997256403E-2</v>
      </c>
      <c r="L133" s="5">
        <v>144</v>
      </c>
      <c r="M133" s="7">
        <f>EXP(-Table3[[#This Row],[M2]])</f>
        <v>0.97998908905459736</v>
      </c>
      <c r="N133" s="5">
        <v>144</v>
      </c>
      <c r="O133" s="7">
        <f>SUM(Table3[[#This Row],[courseraMOOCS]:[edXMOOCS]])/EXP(-Table3[[#This Row],[shangaiRanking]]/500)</f>
        <v>4.0576836801284468</v>
      </c>
      <c r="P133" s="2">
        <v>132</v>
      </c>
    </row>
    <row r="134" spans="1:16" x14ac:dyDescent="0.2">
      <c r="A134" t="s">
        <v>16</v>
      </c>
      <c r="B134" t="str">
        <f>[1]COURSERA_EUROPE!I25</f>
        <v>France</v>
      </c>
      <c r="C134" t="s">
        <v>8</v>
      </c>
      <c r="D134" t="s">
        <v>57</v>
      </c>
      <c r="E134" s="2">
        <v>2000</v>
      </c>
      <c r="F134">
        <f>IF(E134&lt;=5000,1,IF(E134&lt;=15000,2,IF(E134&lt;=25000,3,IF(E134&lt;=35000,4,5))))</f>
        <v>1</v>
      </c>
      <c r="G134">
        <v>301</v>
      </c>
      <c r="H134">
        <v>2</v>
      </c>
      <c r="J134">
        <f>SUM(Table3[[#This Row],[courseraMOOCS]:[edXMOOCS]])</f>
        <v>2</v>
      </c>
      <c r="K134" s="4">
        <f>SUM(Table3[[#This Row],[courseraMOOCS]:[edXMOOCS]])/EXP(Table3[[#This Row],[universitySizeValue]])</f>
        <v>0.73575888234288467</v>
      </c>
      <c r="L134" s="5">
        <v>57</v>
      </c>
      <c r="M134" s="4">
        <f>EXP(-Table3[[#This Row],[M2]])</f>
        <v>0.47914170878801532</v>
      </c>
      <c r="N134" s="5">
        <v>57</v>
      </c>
      <c r="O134" s="4">
        <f>SUM(Table3[[#This Row],[courseraMOOCS]:[edXMOOCS]])/EXP(-Table3[[#This Row],[shangaiRanking]]/500)</f>
        <v>3.6515333693191949</v>
      </c>
      <c r="P134" s="2">
        <v>133</v>
      </c>
    </row>
    <row r="135" spans="1:16" x14ac:dyDescent="0.2">
      <c r="A135" t="s">
        <v>17</v>
      </c>
      <c r="B135" t="str">
        <f>[1]COURSERA_EUROPE!I54</f>
        <v>France</v>
      </c>
      <c r="C135" t="s">
        <v>8</v>
      </c>
      <c r="D135" t="s">
        <v>57</v>
      </c>
      <c r="E135" s="2">
        <v>2888</v>
      </c>
      <c r="F135">
        <f>IF(E135&lt;=5000,1,IF(E135&lt;=15000,2,IF(E135&lt;=25000,3,IF(E135&lt;=35000,4,5))))</f>
        <v>1</v>
      </c>
      <c r="G135">
        <v>301</v>
      </c>
      <c r="H135">
        <v>2</v>
      </c>
      <c r="J135">
        <f>SUM(Table3[[#This Row],[courseraMOOCS]:[edXMOOCS]])</f>
        <v>2</v>
      </c>
      <c r="K135" s="4">
        <f>SUM(Table3[[#This Row],[courseraMOOCS]:[edXMOOCS]])/EXP(Table3[[#This Row],[universitySizeValue]])</f>
        <v>0.73575888234288467</v>
      </c>
      <c r="L135" s="5">
        <v>58</v>
      </c>
      <c r="M135" s="4">
        <f>EXP(-Table3[[#This Row],[M2]])</f>
        <v>0.47914170878801532</v>
      </c>
      <c r="N135" s="5">
        <v>58</v>
      </c>
      <c r="O135" s="4">
        <f>SUM(Table3[[#This Row],[courseraMOOCS]:[edXMOOCS]])/EXP(-Table3[[#This Row],[shangaiRanking]]/500)</f>
        <v>3.6515333693191949</v>
      </c>
      <c r="P135" s="2">
        <v>134</v>
      </c>
    </row>
    <row r="136" spans="1:16" x14ac:dyDescent="0.2">
      <c r="A136" t="s">
        <v>94</v>
      </c>
      <c r="B136" s="13" t="s">
        <v>77</v>
      </c>
      <c r="C136" s="13" t="s">
        <v>65</v>
      </c>
      <c r="D136" s="13" t="s">
        <v>64</v>
      </c>
      <c r="E136" s="2">
        <v>30473</v>
      </c>
      <c r="F136">
        <f>IF(E136&lt;=5000,1,IF(E136&lt;=15000,2,IF(E136&lt;=25000,3,IF(E136&lt;=35000,4,5))))</f>
        <v>4</v>
      </c>
      <c r="G136">
        <v>301</v>
      </c>
      <c r="H136">
        <v>2</v>
      </c>
      <c r="J136" s="6">
        <f>SUM(Table3[[#This Row],[courseraMOOCS]:[edXMOOCS]])</f>
        <v>2</v>
      </c>
      <c r="K136" s="7">
        <f>SUM(Table3[[#This Row],[courseraMOOCS]:[edXMOOCS]])/EXP(Table3[[#This Row],[universitySizeValue]])</f>
        <v>3.6631277777468364E-2</v>
      </c>
      <c r="L136" s="5">
        <v>135</v>
      </c>
      <c r="M136" s="7">
        <f>EXP(-Table3[[#This Row],[M2]])</f>
        <v>0.96403152967234595</v>
      </c>
      <c r="N136" s="5">
        <v>135</v>
      </c>
      <c r="O136" s="7">
        <f>SUM(Table3[[#This Row],[courseraMOOCS]:[edXMOOCS]])/EXP(-Table3[[#This Row],[shangaiRanking]]/500)</f>
        <v>3.6515333693191949</v>
      </c>
      <c r="P136" s="2">
        <v>135</v>
      </c>
    </row>
    <row r="137" spans="1:16" x14ac:dyDescent="0.2">
      <c r="A137" t="s">
        <v>107</v>
      </c>
      <c r="B137" t="s">
        <v>71</v>
      </c>
      <c r="C137" t="s">
        <v>72</v>
      </c>
      <c r="D137" t="s">
        <v>73</v>
      </c>
      <c r="E137" s="2">
        <v>25837</v>
      </c>
      <c r="F137">
        <f>IF(E137&lt;=5000,1,IF(E137&lt;=15000,2,IF(E137&lt;=25000,3,IF(E137&lt;=35000,4,5))))</f>
        <v>4</v>
      </c>
      <c r="G137">
        <v>91</v>
      </c>
      <c r="H137">
        <v>3</v>
      </c>
      <c r="J137" s="6">
        <f>SUM(Table3[[#This Row],[courseraMOOCS]:[edXMOOCS]])</f>
        <v>3</v>
      </c>
      <c r="K137" s="7">
        <f>SUM(Table3[[#This Row],[courseraMOOCS]:[edXMOOCS]])/EXP(Table3[[#This Row],[universitySizeValue]])</f>
        <v>5.4946916666202543E-2</v>
      </c>
      <c r="L137" s="5">
        <v>118</v>
      </c>
      <c r="M137" s="7">
        <f>EXP(-Table3[[#This Row],[M2]])</f>
        <v>0.94653539187407265</v>
      </c>
      <c r="N137" s="5">
        <v>118</v>
      </c>
      <c r="O137" s="7">
        <f>SUM(Table3[[#This Row],[courseraMOOCS]:[edXMOOCS]])/EXP(-Table3[[#This Row],[shangaiRanking]]/500)</f>
        <v>3.5988425816396048</v>
      </c>
      <c r="P137" s="2">
        <v>136</v>
      </c>
    </row>
    <row r="138" spans="1:16" x14ac:dyDescent="0.2">
      <c r="A138" t="s">
        <v>28</v>
      </c>
      <c r="B138" t="s">
        <v>202</v>
      </c>
      <c r="C138" t="s">
        <v>29</v>
      </c>
      <c r="D138" t="s">
        <v>57</v>
      </c>
      <c r="E138" s="2">
        <v>12000</v>
      </c>
      <c r="F138">
        <f>IF(E138&lt;=5000,1,IF(E138&lt;=15000,2,IF(E138&lt;=25000,3,IF(E138&lt;=35000,4,5))))</f>
        <v>2</v>
      </c>
      <c r="G138">
        <v>501</v>
      </c>
      <c r="I138">
        <v>1</v>
      </c>
      <c r="J138">
        <f>SUM(Table3[[#This Row],[courseraMOOCS]:[edXMOOCS]])</f>
        <v>1</v>
      </c>
      <c r="K138" s="4">
        <f>SUM(Table3[[#This Row],[courseraMOOCS]:[edXMOOCS]])/EXP(Table3[[#This Row],[universitySizeValue]])</f>
        <v>0.1353352832366127</v>
      </c>
      <c r="L138" s="5">
        <v>91</v>
      </c>
      <c r="M138" s="4">
        <f>EXP(-Table3[[#This Row],[M2]])</f>
        <v>0.87342301849311665</v>
      </c>
      <c r="N138" s="5">
        <v>91</v>
      </c>
      <c r="O138" s="4">
        <f>SUM(Table3[[#This Row],[courseraMOOCS]:[edXMOOCS]])/EXP(-Table3[[#This Row],[shangaiRanking]]/500)</f>
        <v>2.7237238323058088</v>
      </c>
      <c r="P138" s="2">
        <v>137</v>
      </c>
    </row>
    <row r="139" spans="1:16" x14ac:dyDescent="0.2">
      <c r="A139" t="s">
        <v>204</v>
      </c>
      <c r="B139" t="s">
        <v>205</v>
      </c>
      <c r="C139" t="s">
        <v>206</v>
      </c>
      <c r="D139" t="s">
        <v>75</v>
      </c>
      <c r="E139" s="2">
        <v>32699</v>
      </c>
      <c r="F139">
        <f>IF(E139&lt;=5000,1,IF(E139&lt;=15000,2,IF(E139&lt;=25000,3,IF(E139&lt;=35000,4,5))))</f>
        <v>4</v>
      </c>
      <c r="G139">
        <v>101</v>
      </c>
      <c r="H139" s="8">
        <v>2</v>
      </c>
      <c r="J139" s="6">
        <f>SUM(Table3[[#This Row],[courseraMOOCS]:[edXMOOCS]])</f>
        <v>2</v>
      </c>
      <c r="K139" s="7">
        <f>SUM(Table3[[#This Row],[courseraMOOCS]:[edXMOOCS]])/EXP(Table3[[#This Row],[universitySizeValue]])</f>
        <v>3.6631277777468364E-2</v>
      </c>
      <c r="L139" s="5">
        <v>133</v>
      </c>
      <c r="M139" s="7">
        <f>EXP(-Table3[[#This Row],[M2]])</f>
        <v>0.96403152967234595</v>
      </c>
      <c r="N139" s="5">
        <v>133</v>
      </c>
      <c r="O139" s="7">
        <f>SUM(Table3[[#This Row],[courseraMOOCS]:[edXMOOCS]])/EXP(-Table3[[#This Row],[shangaiRanking]]/500)</f>
        <v>2.4476960162227162</v>
      </c>
      <c r="P139" s="2">
        <v>138</v>
      </c>
    </row>
    <row r="140" spans="1:16" x14ac:dyDescent="0.2">
      <c r="A140" t="s">
        <v>103</v>
      </c>
      <c r="B140" t="s">
        <v>90</v>
      </c>
      <c r="C140" t="s">
        <v>91</v>
      </c>
      <c r="D140" t="s">
        <v>75</v>
      </c>
      <c r="E140" s="2">
        <v>33000</v>
      </c>
      <c r="F140">
        <f>IF(E140&lt;=5000,1,IF(E140&lt;=15000,2,IF(E140&lt;=25000,3,IF(E140&lt;=35000,4,5))))</f>
        <v>4</v>
      </c>
      <c r="G140">
        <v>101</v>
      </c>
      <c r="H140">
        <v>2</v>
      </c>
      <c r="J140" s="6">
        <f>SUM(Table3[[#This Row],[courseraMOOCS]:[edXMOOCS]])</f>
        <v>2</v>
      </c>
      <c r="K140" s="7">
        <f>SUM(Table3[[#This Row],[courseraMOOCS]:[edXMOOCS]])/EXP(Table3[[#This Row],[universitySizeValue]])</f>
        <v>3.6631277777468364E-2</v>
      </c>
      <c r="L140" s="5">
        <v>136</v>
      </c>
      <c r="M140" s="7">
        <f>EXP(-Table3[[#This Row],[M2]])</f>
        <v>0.96403152967234595</v>
      </c>
      <c r="N140" s="5">
        <v>136</v>
      </c>
      <c r="O140" s="7">
        <f>SUM(Table3[[#This Row],[courseraMOOCS]:[edXMOOCS]])/EXP(-Table3[[#This Row],[shangaiRanking]]/500)</f>
        <v>2.4476960162227162</v>
      </c>
      <c r="P140" s="2">
        <v>139</v>
      </c>
    </row>
    <row r="141" spans="1:16" x14ac:dyDescent="0.2">
      <c r="A141" t="s">
        <v>159</v>
      </c>
      <c r="B141" t="s">
        <v>79</v>
      </c>
      <c r="C141" t="s">
        <v>8</v>
      </c>
      <c r="D141" t="s">
        <v>57</v>
      </c>
      <c r="E141">
        <v>3300</v>
      </c>
      <c r="F141">
        <f>IF(E141&lt;=5000,1,IF(E141&lt;=15000,2,IF(E141&lt;=25000,3,IF(E141&lt;=35000,4,5))))</f>
        <v>1</v>
      </c>
      <c r="H141">
        <v>2</v>
      </c>
      <c r="J141" s="6">
        <f>SUM(Table3[[#This Row],[courseraMOOCS]:[edXMOOCS]])</f>
        <v>2</v>
      </c>
      <c r="K141" s="7">
        <f>SUM(Table3[[#This Row],[courseraMOOCS]:[edXMOOCS]])/EXP(Table3[[#This Row],[universitySizeValue]])</f>
        <v>0.73575888234288467</v>
      </c>
      <c r="L141" s="5">
        <v>59</v>
      </c>
      <c r="M141" s="7">
        <f>EXP(-Table3[[#This Row],[M2]])</f>
        <v>0.47914170878801532</v>
      </c>
      <c r="N141" s="5">
        <v>59</v>
      </c>
      <c r="O141" s="7">
        <f>SUM(Table3[[#This Row],[courseraMOOCS]:[edXMOOCS]])/EXP(-Table3[[#This Row],[shangaiRanking]]/500)</f>
        <v>2</v>
      </c>
      <c r="P141" s="2">
        <v>140</v>
      </c>
    </row>
    <row r="142" spans="1:16" x14ac:dyDescent="0.2">
      <c r="A142" t="s">
        <v>130</v>
      </c>
      <c r="B142" s="13" t="s">
        <v>77</v>
      </c>
      <c r="C142" s="13" t="s">
        <v>65</v>
      </c>
      <c r="D142" s="13" t="s">
        <v>64</v>
      </c>
      <c r="E142" s="2">
        <v>27159</v>
      </c>
      <c r="F142">
        <f>IF(E142&lt;=5000,1,IF(E142&lt;=15000,2,IF(E142&lt;=25000,3,IF(E142&lt;=35000,4,5))))</f>
        <v>4</v>
      </c>
      <c r="G142">
        <v>301</v>
      </c>
      <c r="H142">
        <v>1</v>
      </c>
      <c r="J142" s="6">
        <f>SUM(Table3[[#This Row],[courseraMOOCS]:[edXMOOCS]])</f>
        <v>1</v>
      </c>
      <c r="K142" s="7">
        <f>SUM(Table3[[#This Row],[courseraMOOCS]:[edXMOOCS]])/EXP(Table3[[#This Row],[universitySizeValue]])</f>
        <v>1.8315638888734182E-2</v>
      </c>
      <c r="L142" s="5">
        <v>145</v>
      </c>
      <c r="M142" s="7">
        <f>EXP(-Table3[[#This Row],[M2]])</f>
        <v>0.98185107306166652</v>
      </c>
      <c r="N142" s="5">
        <v>145</v>
      </c>
      <c r="O142" s="7">
        <f>SUM(Table3[[#This Row],[courseraMOOCS]:[edXMOOCS]])/EXP(-Table3[[#This Row],[shangaiRanking]]/500)</f>
        <v>1.8257666846595975</v>
      </c>
      <c r="P142" s="2">
        <v>141</v>
      </c>
    </row>
    <row r="143" spans="1:16" x14ac:dyDescent="0.2">
      <c r="A143" t="s">
        <v>116</v>
      </c>
      <c r="B143" t="s">
        <v>77</v>
      </c>
      <c r="C143" t="s">
        <v>65</v>
      </c>
      <c r="D143" t="s">
        <v>64</v>
      </c>
      <c r="E143" s="2">
        <v>2714</v>
      </c>
      <c r="F143">
        <f>IF(E143&lt;=5000,1,IF(E143&lt;=15000,2,IF(E143&lt;=25000,3,IF(E143&lt;=35000,4,5))))</f>
        <v>1</v>
      </c>
      <c r="G143">
        <v>201</v>
      </c>
      <c r="H143">
        <v>1</v>
      </c>
      <c r="J143" s="6">
        <f>SUM(Table3[[#This Row],[courseraMOOCS]:[edXMOOCS]])</f>
        <v>1</v>
      </c>
      <c r="K143" s="7">
        <f>SUM(Table3[[#This Row],[courseraMOOCS]:[edXMOOCS]])/EXP(Table3[[#This Row],[universitySizeValue]])</f>
        <v>0.36787944117144233</v>
      </c>
      <c r="L143" s="5">
        <v>69</v>
      </c>
      <c r="M143" s="7">
        <f>EXP(-Table3[[#This Row],[M2]])</f>
        <v>0.69220062755534639</v>
      </c>
      <c r="N143" s="5">
        <v>69</v>
      </c>
      <c r="O143" s="7">
        <f>SUM(Table3[[#This Row],[courseraMOOCS]:[edXMOOCS]])/EXP(-Table3[[#This Row],[shangaiRanking]]/500)</f>
        <v>1.4948113326760428</v>
      </c>
      <c r="P143" s="2">
        <v>142</v>
      </c>
    </row>
    <row r="144" spans="1:16" x14ac:dyDescent="0.2">
      <c r="A144" t="s">
        <v>98</v>
      </c>
      <c r="B144" t="s">
        <v>77</v>
      </c>
      <c r="C144" t="s">
        <v>65</v>
      </c>
      <c r="D144" t="s">
        <v>64</v>
      </c>
      <c r="E144" s="2">
        <v>20833</v>
      </c>
      <c r="F144">
        <f>IF(E144&lt;=5000,1,IF(E144&lt;=15000,2,IF(E144&lt;=25000,3,IF(E144&lt;=35000,4,5))))</f>
        <v>3</v>
      </c>
      <c r="G144">
        <v>151</v>
      </c>
      <c r="H144">
        <v>1</v>
      </c>
      <c r="J144" s="6">
        <f>SUM(Table3[[#This Row],[courseraMOOCS]:[edXMOOCS]])</f>
        <v>1</v>
      </c>
      <c r="K144" s="7">
        <f>SUM(Table3[[#This Row],[courseraMOOCS]:[edXMOOCS]])/EXP(Table3[[#This Row],[universitySizeValue]])</f>
        <v>4.9787068367863944E-2</v>
      </c>
      <c r="L144" s="5">
        <v>125</v>
      </c>
      <c r="M144" s="7">
        <f>EXP(-Table3[[#This Row],[M2]])</f>
        <v>0.95143199290045344</v>
      </c>
      <c r="N144" s="5">
        <v>126</v>
      </c>
      <c r="O144" s="7">
        <f>SUM(Table3[[#This Row],[courseraMOOCS]:[edXMOOCS]])/EXP(-Table3[[#This Row],[shangaiRanking]]/500)</f>
        <v>1.3525612267094822</v>
      </c>
      <c r="P144" s="2">
        <v>143</v>
      </c>
    </row>
    <row r="145" spans="1:16" x14ac:dyDescent="0.2">
      <c r="A145" t="s">
        <v>92</v>
      </c>
      <c r="B145" s="13" t="s">
        <v>33</v>
      </c>
      <c r="C145" s="13" t="s">
        <v>33</v>
      </c>
      <c r="D145" s="13" t="s">
        <v>57</v>
      </c>
      <c r="E145" s="2">
        <v>33300</v>
      </c>
      <c r="F145">
        <f>IF(E145&lt;=5000,1,IF(E145&lt;=15000,2,IF(E145&lt;=25000,3,IF(E145&lt;=35000,4,5))))</f>
        <v>4</v>
      </c>
      <c r="G145">
        <v>101</v>
      </c>
      <c r="H145">
        <v>1</v>
      </c>
      <c r="J145" s="6">
        <f>SUM(Table3[[#This Row],[courseraMOOCS]:[edXMOOCS]])</f>
        <v>1</v>
      </c>
      <c r="K145" s="7">
        <f>SUM(Table3[[#This Row],[courseraMOOCS]:[edXMOOCS]])/EXP(Table3[[#This Row],[universitySizeValue]])</f>
        <v>1.8315638888734182E-2</v>
      </c>
      <c r="L145" s="5">
        <v>146</v>
      </c>
      <c r="M145" s="7">
        <f>EXP(-Table3[[#This Row],[M2]])</f>
        <v>0.98185107306166652</v>
      </c>
      <c r="N145" s="5">
        <v>146</v>
      </c>
      <c r="O145" s="7">
        <f>SUM(Table3[[#This Row],[courseraMOOCS]:[edXMOOCS]])/EXP(-Table3[[#This Row],[shangaiRanking]]/500)</f>
        <v>1.2238480081113581</v>
      </c>
      <c r="P145" s="2">
        <v>144</v>
      </c>
    </row>
    <row r="146" spans="1:16" x14ac:dyDescent="0.2">
      <c r="A146" t="s">
        <v>49</v>
      </c>
      <c r="B146" t="str">
        <f>[1]COURSERA_EUROPE!I2</f>
        <v>Sweden</v>
      </c>
      <c r="C146" t="s">
        <v>10</v>
      </c>
      <c r="D146" t="s">
        <v>57</v>
      </c>
      <c r="E146" s="2">
        <v>41000</v>
      </c>
      <c r="F146">
        <f>IF(E146&lt;=5000,1,IF(E146&lt;=15000,2,IF(E146&lt;=25000,3,IF(E146&lt;=35000,4,5))))</f>
        <v>5</v>
      </c>
      <c r="G146">
        <v>101</v>
      </c>
      <c r="H146">
        <v>1</v>
      </c>
      <c r="J146">
        <f>SUM(Table3[[#This Row],[courseraMOOCS]:[edXMOOCS]])</f>
        <v>1</v>
      </c>
      <c r="K146" s="4">
        <f>SUM(Table3[[#This Row],[courseraMOOCS]:[edXMOOCS]])/EXP(Table3[[#This Row],[universitySizeValue]])</f>
        <v>6.737946999085467E-3</v>
      </c>
      <c r="L146" s="5">
        <v>147</v>
      </c>
      <c r="M146" s="4">
        <f>EXP(-Table3[[#This Row],[M2]])</f>
        <v>0.99328470206784147</v>
      </c>
      <c r="N146" s="5">
        <v>147</v>
      </c>
      <c r="O146" s="4">
        <f>SUM(Table3[[#This Row],[courseraMOOCS]:[edXMOOCS]])/EXP(-Table3[[#This Row],[shangaiRanking]]/500)</f>
        <v>1.2238480081113581</v>
      </c>
      <c r="P146" s="2">
        <v>145</v>
      </c>
    </row>
    <row r="147" spans="1:16" x14ac:dyDescent="0.2">
      <c r="A147" t="s">
        <v>89</v>
      </c>
      <c r="B147" t="str">
        <f>'[1]EDX-EUROPE'!B7</f>
        <v>UK</v>
      </c>
      <c r="C147" t="s">
        <v>33</v>
      </c>
      <c r="D147" t="s">
        <v>57</v>
      </c>
      <c r="E147" s="2">
        <v>16610</v>
      </c>
      <c r="F147">
        <f>IF(E147&lt;=5000,1,IF(E147&lt;=15000,2,IF(E147&lt;=25000,3,IF(E147&lt;=35000,4,5))))</f>
        <v>3</v>
      </c>
      <c r="G147">
        <v>22</v>
      </c>
      <c r="H147">
        <v>1</v>
      </c>
      <c r="I147">
        <v>0</v>
      </c>
      <c r="J147">
        <f>SUM(Table3[[#This Row],[courseraMOOCS]:[edXMOOCS]])</f>
        <v>1</v>
      </c>
      <c r="K147" s="4">
        <f>SUM(Table3[[#This Row],[courseraMOOCS]:[edXMOOCS]])/EXP(Table3[[#This Row],[universitySizeValue]])</f>
        <v>4.9787068367863944E-2</v>
      </c>
      <c r="L147" s="5">
        <v>124</v>
      </c>
      <c r="M147" s="4">
        <f>EXP(-Table3[[#This Row],[M2]])</f>
        <v>0.95143199290045344</v>
      </c>
      <c r="N147" s="5">
        <v>124</v>
      </c>
      <c r="O147" s="4">
        <f>SUM(Table3[[#This Row],[courseraMOOCS]:[edXMOOCS]])/EXP(-Table3[[#This Row],[shangaiRanking]]/500)</f>
        <v>1.0449823548884438</v>
      </c>
      <c r="P147" s="2">
        <v>146</v>
      </c>
    </row>
    <row r="148" spans="1:16" x14ac:dyDescent="0.2">
      <c r="A148" t="s">
        <v>40</v>
      </c>
      <c r="B148" t="str">
        <f>'[1]EDX-EUROPE'!B14</f>
        <v>UK</v>
      </c>
      <c r="C148" t="s">
        <v>33</v>
      </c>
      <c r="D148" t="s">
        <v>57</v>
      </c>
      <c r="E148" s="2">
        <v>22602</v>
      </c>
      <c r="F148">
        <f>IF(E148&lt;=5000,1,IF(E148&lt;=15000,2,IF(E148&lt;=25000,3,IF(E148&lt;=35000,4,5))))</f>
        <v>3</v>
      </c>
      <c r="G148">
        <v>7</v>
      </c>
      <c r="I148">
        <v>1</v>
      </c>
      <c r="J148">
        <f>SUM(Table3[[#This Row],[courseraMOOCS]:[edXMOOCS]])</f>
        <v>1</v>
      </c>
      <c r="K148" s="4">
        <f>SUM(Table3[[#This Row],[courseraMOOCS]:[edXMOOCS]])/EXP(Table3[[#This Row],[universitySizeValue]])</f>
        <v>4.9787068367863944E-2</v>
      </c>
      <c r="L148" s="5">
        <v>126</v>
      </c>
      <c r="M148" s="4">
        <f>EXP(-Table3[[#This Row],[M2]])</f>
        <v>0.95143199290045344</v>
      </c>
      <c r="N148" s="5">
        <v>125</v>
      </c>
      <c r="O148" s="4">
        <f>SUM(Table3[[#This Row],[courseraMOOCS]:[edXMOOCS]])/EXP(-Table3[[#This Row],[shangaiRanking]]/500)</f>
        <v>1.0140984589384923</v>
      </c>
      <c r="P148" s="2">
        <v>147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2018-02-07T02:38:04Z</dcterms:created>
  <dcterms:modified xsi:type="dcterms:W3CDTF">2018-06-18T22:28:32Z</dcterms:modified>
</cp:coreProperties>
</file>