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eirelitwin/Documents/GitHub/mooc-tfg/public/"/>
    </mc:Choice>
  </mc:AlternateContent>
  <bookViews>
    <workbookView xWindow="120" yWindow="440" windowWidth="25340" windowHeight="13600" tabRatio="500"/>
  </bookViews>
  <sheets>
    <sheet name="tfg.csv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" l="1"/>
  <c r="J42" i="1"/>
  <c r="K42" i="1"/>
  <c r="M42" i="1"/>
  <c r="O42" i="1"/>
  <c r="F41" i="1"/>
  <c r="J41" i="1"/>
  <c r="K41" i="1"/>
  <c r="M41" i="1"/>
  <c r="O41" i="1"/>
  <c r="F40" i="1"/>
  <c r="J40" i="1"/>
  <c r="K40" i="1"/>
  <c r="M40" i="1"/>
  <c r="O40" i="1"/>
  <c r="F39" i="1"/>
  <c r="J39" i="1"/>
  <c r="K39" i="1"/>
  <c r="M39" i="1"/>
  <c r="O39" i="1"/>
  <c r="O4" i="1"/>
  <c r="E4" i="1"/>
  <c r="F4" i="1"/>
  <c r="K4" i="1"/>
  <c r="M4" i="1"/>
  <c r="B6" i="1"/>
  <c r="F2" i="1"/>
  <c r="K2" i="1"/>
  <c r="F16" i="1"/>
  <c r="K16" i="1"/>
  <c r="F10" i="1"/>
  <c r="K10" i="1"/>
  <c r="F14" i="1"/>
  <c r="K14" i="1"/>
  <c r="F3" i="1"/>
  <c r="K3" i="1"/>
  <c r="F7" i="1"/>
  <c r="K7" i="1"/>
  <c r="F18" i="1"/>
  <c r="K18" i="1"/>
  <c r="F22" i="1"/>
  <c r="K22" i="1"/>
  <c r="F23" i="1"/>
  <c r="K23" i="1"/>
  <c r="F5" i="1"/>
  <c r="K5" i="1"/>
  <c r="F24" i="1"/>
  <c r="K24" i="1"/>
  <c r="E25" i="1"/>
  <c r="F25" i="1"/>
  <c r="K25" i="1"/>
  <c r="F26" i="1"/>
  <c r="K26" i="1"/>
  <c r="F27" i="1"/>
  <c r="K27" i="1"/>
  <c r="F28" i="1"/>
  <c r="K28" i="1"/>
  <c r="F31" i="1"/>
  <c r="K31" i="1"/>
  <c r="F19" i="1"/>
  <c r="K19" i="1"/>
  <c r="F29" i="1"/>
  <c r="K29" i="1"/>
  <c r="F33" i="1"/>
  <c r="K33" i="1"/>
  <c r="F34" i="1"/>
  <c r="K34" i="1"/>
  <c r="F6" i="1"/>
  <c r="K6" i="1"/>
  <c r="F17" i="1"/>
  <c r="K17" i="1"/>
  <c r="F32" i="1"/>
  <c r="K32" i="1"/>
  <c r="E11" i="1"/>
  <c r="F11" i="1"/>
  <c r="K11" i="1"/>
  <c r="F12" i="1"/>
  <c r="K12" i="1"/>
  <c r="F15" i="1"/>
  <c r="K15" i="1"/>
  <c r="F30" i="1"/>
  <c r="K30" i="1"/>
  <c r="F37" i="1"/>
  <c r="K37" i="1"/>
  <c r="F13" i="1"/>
  <c r="K13" i="1"/>
  <c r="F8" i="1"/>
  <c r="K8" i="1"/>
  <c r="F9" i="1"/>
  <c r="K9" i="1"/>
  <c r="F21" i="1"/>
  <c r="K21" i="1"/>
  <c r="F20" i="1"/>
  <c r="K20" i="1"/>
  <c r="F35" i="1"/>
  <c r="K35" i="1"/>
  <c r="F36" i="1"/>
  <c r="K36" i="1"/>
  <c r="F38" i="1"/>
  <c r="K38" i="1"/>
  <c r="J2" i="1"/>
  <c r="J16" i="1"/>
  <c r="J10" i="1"/>
  <c r="J14" i="1"/>
  <c r="J3" i="1"/>
  <c r="J7" i="1"/>
  <c r="J18" i="1"/>
  <c r="J22" i="1"/>
  <c r="J23" i="1"/>
  <c r="J5" i="1"/>
  <c r="J24" i="1"/>
  <c r="J25" i="1"/>
  <c r="J26" i="1"/>
  <c r="J27" i="1"/>
  <c r="J28" i="1"/>
  <c r="J31" i="1"/>
  <c r="J19" i="1"/>
  <c r="J29" i="1"/>
  <c r="J33" i="1"/>
  <c r="J34" i="1"/>
  <c r="J6" i="1"/>
  <c r="J17" i="1"/>
  <c r="J32" i="1"/>
  <c r="J11" i="1"/>
  <c r="J12" i="1"/>
  <c r="J15" i="1"/>
  <c r="J30" i="1"/>
  <c r="J37" i="1"/>
  <c r="J13" i="1"/>
  <c r="J8" i="1"/>
  <c r="J9" i="1"/>
  <c r="J21" i="1"/>
  <c r="J20" i="1"/>
  <c r="J35" i="1"/>
  <c r="J36" i="1"/>
  <c r="J38" i="1"/>
  <c r="J4" i="1"/>
  <c r="O38" i="1"/>
  <c r="M38" i="1"/>
  <c r="B38" i="1"/>
  <c r="O36" i="1"/>
  <c r="M36" i="1"/>
  <c r="B36" i="1"/>
  <c r="O35" i="1"/>
  <c r="M35" i="1"/>
  <c r="B35" i="1"/>
  <c r="O20" i="1"/>
  <c r="M20" i="1"/>
  <c r="B20" i="1"/>
  <c r="O21" i="1"/>
  <c r="M21" i="1"/>
  <c r="B21" i="1"/>
  <c r="O9" i="1"/>
  <c r="M9" i="1"/>
  <c r="B9" i="1"/>
  <c r="O8" i="1"/>
  <c r="M8" i="1"/>
  <c r="B8" i="1"/>
  <c r="O13" i="1"/>
  <c r="M13" i="1"/>
  <c r="B13" i="1"/>
  <c r="O37" i="1"/>
  <c r="M37" i="1"/>
  <c r="B37" i="1"/>
  <c r="O30" i="1"/>
  <c r="M30" i="1"/>
  <c r="B30" i="1"/>
  <c r="O15" i="1"/>
  <c r="M15" i="1"/>
  <c r="B15" i="1"/>
  <c r="O12" i="1"/>
  <c r="M12" i="1"/>
  <c r="B12" i="1"/>
  <c r="O11" i="1"/>
  <c r="M11" i="1"/>
  <c r="B11" i="1"/>
  <c r="O32" i="1"/>
  <c r="M32" i="1"/>
  <c r="B32" i="1"/>
  <c r="O17" i="1"/>
  <c r="M17" i="1"/>
  <c r="B17" i="1"/>
  <c r="O6" i="1"/>
  <c r="M6" i="1"/>
  <c r="O34" i="1"/>
  <c r="M34" i="1"/>
  <c r="B34" i="1"/>
  <c r="O33" i="1"/>
  <c r="M33" i="1"/>
  <c r="B33" i="1"/>
  <c r="O29" i="1"/>
  <c r="M29" i="1"/>
  <c r="B29" i="1"/>
  <c r="O19" i="1"/>
  <c r="M19" i="1"/>
  <c r="B19" i="1"/>
  <c r="O31" i="1"/>
  <c r="M31" i="1"/>
  <c r="B31" i="1"/>
  <c r="O28" i="1"/>
  <c r="M28" i="1"/>
  <c r="B28" i="1"/>
  <c r="O27" i="1"/>
  <c r="M27" i="1"/>
  <c r="B27" i="1"/>
  <c r="O26" i="1"/>
  <c r="M26" i="1"/>
  <c r="B26" i="1"/>
  <c r="O25" i="1"/>
  <c r="M25" i="1"/>
  <c r="B25" i="1"/>
  <c r="O24" i="1"/>
  <c r="M24" i="1"/>
  <c r="B24" i="1"/>
  <c r="O5" i="1"/>
  <c r="M5" i="1"/>
  <c r="B5" i="1"/>
  <c r="O23" i="1"/>
  <c r="M23" i="1"/>
  <c r="B23" i="1"/>
  <c r="O22" i="1"/>
  <c r="M22" i="1"/>
  <c r="B22" i="1"/>
  <c r="O18" i="1"/>
  <c r="M18" i="1"/>
  <c r="B18" i="1"/>
  <c r="O7" i="1"/>
  <c r="M7" i="1"/>
  <c r="B7" i="1"/>
  <c r="O3" i="1"/>
  <c r="M3" i="1"/>
  <c r="B3" i="1"/>
  <c r="O14" i="1"/>
  <c r="M14" i="1"/>
  <c r="B14" i="1"/>
  <c r="O10" i="1"/>
  <c r="M10" i="1"/>
  <c r="B10" i="1"/>
  <c r="O16" i="1"/>
  <c r="M16" i="1"/>
  <c r="B16" i="1"/>
  <c r="O2" i="1"/>
  <c r="M2" i="1"/>
  <c r="B2" i="1"/>
  <c r="B4" i="1"/>
</calcChain>
</file>

<file path=xl/sharedStrings.xml><?xml version="1.0" encoding="utf-8"?>
<sst xmlns="http://schemas.openxmlformats.org/spreadsheetml/2006/main" count="143" uniqueCount="82">
  <si>
    <t>M2</t>
  </si>
  <si>
    <t>M9</t>
  </si>
  <si>
    <t>M10</t>
  </si>
  <si>
    <t>Swiss Federal Institute of Technology Lausanne</t>
  </si>
  <si>
    <t>CH</t>
  </si>
  <si>
    <t>Delft University of Technology</t>
  </si>
  <si>
    <t>NL</t>
  </si>
  <si>
    <t>Centrale Superior Paris</t>
  </si>
  <si>
    <t>FR</t>
  </si>
  <si>
    <t>Chalmers University of Technology</t>
  </si>
  <si>
    <t>SE</t>
  </si>
  <si>
    <t>Swiss Federal Institute of Technology Zurich</t>
  </si>
  <si>
    <t>Universidad Carlos III de Madrid</t>
  </si>
  <si>
    <t>ES</t>
  </si>
  <si>
    <t>University of Notre Dame</t>
  </si>
  <si>
    <t>Karolinska Institute</t>
  </si>
  <si>
    <t>Ecole Normale Superieure - Lyon</t>
  </si>
  <si>
    <t>Ecole Polytechnique</t>
  </si>
  <si>
    <t>Catholic University of Louvain</t>
  </si>
  <si>
    <t>BE</t>
  </si>
  <si>
    <t>University of Geneva</t>
  </si>
  <si>
    <t>IESE Business School</t>
  </si>
  <si>
    <t>HEC Paris</t>
  </si>
  <si>
    <t>IsraelX</t>
  </si>
  <si>
    <t>ISR</t>
  </si>
  <si>
    <t xml:space="preserve">Institut Mines-Télécom </t>
  </si>
  <si>
    <t>Technical University of Denmark</t>
  </si>
  <si>
    <t>DK</t>
  </si>
  <si>
    <t>Leiden University</t>
  </si>
  <si>
    <t>ITMO University</t>
  </si>
  <si>
    <t>RU</t>
  </si>
  <si>
    <t>Eindhoven University of Technology</t>
  </si>
  <si>
    <t>University of Lausanne</t>
  </si>
  <si>
    <t>The University of Edinburgh</t>
  </si>
  <si>
    <t>UK</t>
  </si>
  <si>
    <t>University of Zurich</t>
  </si>
  <si>
    <t>The Hebrew University of Jerusalem</t>
  </si>
  <si>
    <t>Autonomous University of Madrid</t>
  </si>
  <si>
    <t>The University of Manchester</t>
  </si>
  <si>
    <t>University College London</t>
  </si>
  <si>
    <t>Copenhagen Business School</t>
  </si>
  <si>
    <t>University of Oxford</t>
  </si>
  <si>
    <t>KU Leuven</t>
  </si>
  <si>
    <t>Ludwig-Maximilians-University of Munich (LMU)</t>
  </si>
  <si>
    <t>DE</t>
  </si>
  <si>
    <t>Sorbonne University System</t>
  </si>
  <si>
    <t>Technical University Munich</t>
  </si>
  <si>
    <t>RWTH Aachen University</t>
  </si>
  <si>
    <t>Sapienza University of Rome</t>
  </si>
  <si>
    <t>IT</t>
  </si>
  <si>
    <t>Lund University</t>
  </si>
  <si>
    <t>The Imperial College of Science, Technology and Medicine</t>
  </si>
  <si>
    <t>universityName</t>
  </si>
  <si>
    <t>country</t>
  </si>
  <si>
    <t>countryCode</t>
  </si>
  <si>
    <t>continent</t>
  </si>
  <si>
    <t>universitySize</t>
  </si>
  <si>
    <t>universitySizeValue</t>
  </si>
  <si>
    <t>shangaiRanking</t>
  </si>
  <si>
    <t>Europe</t>
  </si>
  <si>
    <t>courseraMOOCS</t>
  </si>
  <si>
    <t>edXMOOCS</t>
  </si>
  <si>
    <t>totalMOOCS</t>
  </si>
  <si>
    <t>ranking10</t>
  </si>
  <si>
    <t>ranking2</t>
  </si>
  <si>
    <t>ranking9</t>
  </si>
  <si>
    <t>San Francisco State University</t>
  </si>
  <si>
    <t>San Francisco</t>
  </si>
  <si>
    <t>America</t>
  </si>
  <si>
    <t>US</t>
  </si>
  <si>
    <t>Cape Town University</t>
  </si>
  <si>
    <t>South Africa</t>
  </si>
  <si>
    <t>SA</t>
  </si>
  <si>
    <t>Africa</t>
  </si>
  <si>
    <t>Melbourne University</t>
  </si>
  <si>
    <t>Australia</t>
  </si>
  <si>
    <t>AU</t>
  </si>
  <si>
    <t>Oceania</t>
  </si>
  <si>
    <t>Hong Kong University</t>
  </si>
  <si>
    <t>Hong-Kong</t>
  </si>
  <si>
    <t>HK</t>
  </si>
  <si>
    <t>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</si>
</sst>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textRotation="45"/>
    </xf>
    <xf numFmtId="1" fontId="0" fillId="0" borderId="0" xfId="0" applyNumberFormat="1"/>
    <xf numFmtId="1" fontId="3" fillId="0" borderId="0" xfId="0" applyNumberFormat="1" applyFont="1"/>
    <xf numFmtId="2" fontId="0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9">
    <dxf>
      <numFmt numFmtId="1" formatCode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</dxf>
    <dxf>
      <numFmt numFmtId="2" formatCode="0.00"/>
    </dxf>
    <dxf>
      <numFmt numFmtId="0" formatCode="General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45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irelitwin/Desktop/TFG/OTHERS/mooc-research-public/trunk/papers/emooc2017/EMOOC-CONFER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RSERA-RAW"/>
      <sheetName val="COURSERA_EUROPE"/>
      <sheetName val="EDX-RAW"/>
      <sheetName val="EDX-EUROPE"/>
      <sheetName val="SHANGAI-ALUMNI-2016"/>
      <sheetName val="METRICS-UNIVERSITY"/>
      <sheetName val="METRICS-COUNTRY"/>
    </sheetNames>
    <sheetDataSet>
      <sheetData sheetId="0"/>
      <sheetData sheetId="1">
        <row r="2">
          <cell r="I2" t="str">
            <v>Sweden</v>
          </cell>
        </row>
        <row r="3">
          <cell r="I3" t="str">
            <v>Denmark</v>
          </cell>
        </row>
        <row r="4">
          <cell r="I4" t="str">
            <v>UK</v>
          </cell>
        </row>
        <row r="6">
          <cell r="I6" t="str">
            <v>UK</v>
          </cell>
        </row>
        <row r="8">
          <cell r="I8" t="str">
            <v>Israel</v>
          </cell>
        </row>
        <row r="9">
          <cell r="I9" t="str">
            <v>Germany</v>
          </cell>
        </row>
        <row r="10">
          <cell r="I10" t="str">
            <v>UK</v>
          </cell>
        </row>
        <row r="11">
          <cell r="I11" t="str">
            <v>Netherlands</v>
          </cell>
        </row>
        <row r="12">
          <cell r="I12" t="str">
            <v>Switzerland</v>
          </cell>
        </row>
        <row r="15">
          <cell r="I15" t="str">
            <v>Switzerland</v>
          </cell>
        </row>
        <row r="19">
          <cell r="I19" t="str">
            <v>Italy</v>
          </cell>
        </row>
        <row r="20">
          <cell r="I20" t="str">
            <v>Switzerland</v>
          </cell>
        </row>
        <row r="25">
          <cell r="I25" t="str">
            <v>France</v>
          </cell>
        </row>
        <row r="26">
          <cell r="I26" t="str">
            <v>Germany</v>
          </cell>
        </row>
        <row r="31">
          <cell r="I31" t="str">
            <v>France</v>
          </cell>
        </row>
        <row r="39">
          <cell r="I39" t="str">
            <v>Denmark</v>
          </cell>
        </row>
        <row r="40">
          <cell r="I40" t="str">
            <v>Netherlands</v>
          </cell>
        </row>
        <row r="54">
          <cell r="I54" t="str">
            <v>France</v>
          </cell>
        </row>
        <row r="69">
          <cell r="I69" t="str">
            <v>Switzerland</v>
          </cell>
        </row>
        <row r="73">
          <cell r="I73" t="str">
            <v>Spain</v>
          </cell>
        </row>
        <row r="76">
          <cell r="I76" t="str">
            <v>France</v>
          </cell>
        </row>
      </sheetData>
      <sheetData sheetId="2"/>
      <sheetData sheetId="3">
        <row r="2">
          <cell r="B2" t="str">
            <v>Germany</v>
          </cell>
        </row>
        <row r="3">
          <cell r="B3" t="str">
            <v>France</v>
          </cell>
        </row>
        <row r="4">
          <cell r="B4" t="str">
            <v>Netherlands</v>
          </cell>
        </row>
        <row r="6">
          <cell r="B6" t="str">
            <v>Switzerland</v>
          </cell>
        </row>
        <row r="7">
          <cell r="B7" t="str">
            <v>UK</v>
          </cell>
        </row>
        <row r="8">
          <cell r="B8" t="str">
            <v>Sweden</v>
          </cell>
        </row>
        <row r="9">
          <cell r="B9" t="str">
            <v>Belgium</v>
          </cell>
        </row>
        <row r="11">
          <cell r="B11" t="str">
            <v>Belgium</v>
          </cell>
        </row>
        <row r="13">
          <cell r="B13" t="str">
            <v>France</v>
          </cell>
        </row>
        <row r="14">
          <cell r="B14" t="str">
            <v>UK</v>
          </cell>
        </row>
        <row r="15">
          <cell r="B15" t="str">
            <v>Sweden</v>
          </cell>
        </row>
        <row r="16">
          <cell r="B16" t="str">
            <v>France</v>
          </cell>
        </row>
        <row r="17">
          <cell r="B17" t="str">
            <v>Israel</v>
          </cell>
        </row>
        <row r="18">
          <cell r="B18" t="str">
            <v>Russia</v>
          </cell>
        </row>
        <row r="19">
          <cell r="B19" t="str">
            <v>Spain</v>
          </cell>
        </row>
        <row r="20">
          <cell r="B20" t="str">
            <v>Spain</v>
          </cell>
        </row>
      </sheetData>
      <sheetData sheetId="4">
        <row r="2">
          <cell r="A2" t="str">
            <v>University of Cambridge</v>
          </cell>
        </row>
      </sheetData>
      <sheetData sheetId="5"/>
      <sheetData sheetId="6"/>
    </sheetDataSet>
  </externalBook>
</externalLink>
</file>

<file path=xl/tables/table1.xml><?xml version="1.0" encoding="utf-8"?>
<table xmlns="http://schemas.openxmlformats.org/spreadsheetml/2006/main" id="1" name="Table3" displayName="Table3" ref="A1:P42" totalsRowShown="0" headerRowDxfId="8">
  <autoFilter ref="A1:P42"/>
  <sortState ref="A2:P38">
    <sortCondition ref="P1:P38"/>
  </sortState>
  <tableColumns count="16">
    <tableColumn id="1" name="universityName"/>
    <tableColumn id="2" name="country"/>
    <tableColumn id="8" name="countryCode"/>
    <tableColumn id="14" name="continent"/>
    <tableColumn id="3" name="universitySize" dataDxfId="7"/>
    <tableColumn id="4" name="universitySizeValue">
      <calculatedColumnFormula>IF(E2&lt;=5000,1,IF(E2&lt;=15000,2,IF(E2&lt;=25000,3,IF(E2&lt;=35000,4,5))))</calculatedColumnFormula>
    </tableColumn>
    <tableColumn id="12" name="shangaiRanking">
      <calculatedColumnFormula>#REF!</calculatedColumnFormula>
    </tableColumn>
    <tableColumn id="6" name="courseraMOOCS"/>
    <tableColumn id="7" name="edXMOOCS"/>
    <tableColumn id="13" name="totalMOOCS" dataDxfId="6">
      <calculatedColumnFormula>SUM(Table3[[#This Row],[courseraMOOCS]:[edXMOOCS]])</calculatedColumnFormula>
    </tableColumn>
    <tableColumn id="9" name="M2" dataDxfId="5">
      <calculatedColumnFormula>SUM(Table3[[#This Row],[courseraMOOCS]:[edXMOOCS]])/EXP(Table3[[#This Row],[universitySizeValue]])</calculatedColumnFormula>
    </tableColumn>
    <tableColumn id="16" name="ranking2" dataDxfId="4" dataCellStyle="Comma"/>
    <tableColumn id="10" name="M9" dataDxfId="3">
      <calculatedColumnFormula>EXP(-Table3[[#This Row],[M2]])</calculatedColumnFormula>
    </tableColumn>
    <tableColumn id="15" name="ranking9" dataDxfId="2" dataCellStyle="Comma"/>
    <tableColumn id="11" name="M10" dataDxfId="1">
      <calculatedColumnFormula>SUM(Table3[[#This Row],[courseraMOOCS]:[edXMOOCS]])/EXP(-Table3[[#This Row],[shangaiRanking]]/500)</calculatedColumnFormula>
    </tableColumn>
    <tableColumn id="5" name="ranking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A27" workbookViewId="0">
      <selection activeCell="D48" sqref="D48"/>
    </sheetView>
  </sheetViews>
  <sheetFormatPr baseColWidth="10" defaultRowHeight="16" x14ac:dyDescent="0.2"/>
  <cols>
    <col min="1" max="1" width="55.6640625" customWidth="1"/>
    <col min="3" max="3" width="8.5" customWidth="1"/>
    <col min="9" max="9" width="11.33203125" bestFit="1" customWidth="1"/>
  </cols>
  <sheetData>
    <row r="1" spans="1:16" ht="77" x14ac:dyDescent="0.2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60</v>
      </c>
      <c r="I1" s="1" t="s">
        <v>61</v>
      </c>
      <c r="J1" s="1" t="s">
        <v>62</v>
      </c>
      <c r="K1" s="1" t="s">
        <v>0</v>
      </c>
      <c r="L1" s="1" t="s">
        <v>64</v>
      </c>
      <c r="M1" s="1" t="s">
        <v>1</v>
      </c>
      <c r="N1" s="1" t="s">
        <v>65</v>
      </c>
      <c r="O1" s="1" t="s">
        <v>2</v>
      </c>
      <c r="P1" s="1" t="s">
        <v>63</v>
      </c>
    </row>
    <row r="2" spans="1:16" x14ac:dyDescent="0.2">
      <c r="A2" t="s">
        <v>5</v>
      </c>
      <c r="B2" t="str">
        <f>'[1]EDX-EUROPE'!B4</f>
        <v>Netherlands</v>
      </c>
      <c r="C2" t="s">
        <v>6</v>
      </c>
      <c r="D2" t="s">
        <v>59</v>
      </c>
      <c r="E2" s="2">
        <v>19613</v>
      </c>
      <c r="F2">
        <f>IF(E2&lt;=5000,1,IF(E2&lt;=15000,2,IF(E2&lt;=25000,3,IF(E2&lt;=35000,4,5))))</f>
        <v>3</v>
      </c>
      <c r="G2">
        <v>151</v>
      </c>
      <c r="I2">
        <v>51</v>
      </c>
      <c r="J2">
        <f>SUM(Table3[[#This Row],[courseraMOOCS]:[edXMOOCS]])</f>
        <v>51</v>
      </c>
      <c r="K2" s="4">
        <f>SUM(Table3[[#This Row],[courseraMOOCS]:[edXMOOCS]])/EXP(Table3[[#This Row],[universitySizeValue]])</f>
        <v>2.539140486761061</v>
      </c>
      <c r="L2" s="5">
        <v>2</v>
      </c>
      <c r="M2" s="4">
        <f>EXP(-Table3[[#This Row],[M2]])</f>
        <v>7.893421564554004E-2</v>
      </c>
      <c r="N2" s="5">
        <v>36</v>
      </c>
      <c r="O2" s="4">
        <f>SUM(Table3[[#This Row],[courseraMOOCS]:[edXMOOCS]])/EXP(-Table3[[#This Row],[shangaiRanking]]/500)</f>
        <v>68.980622562183584</v>
      </c>
      <c r="P2" s="2">
        <v>1</v>
      </c>
    </row>
    <row r="3" spans="1:16" x14ac:dyDescent="0.2">
      <c r="A3" t="s">
        <v>12</v>
      </c>
      <c r="B3" t="str">
        <f>'[1]EDX-EUROPE'!B20</f>
        <v>Spain</v>
      </c>
      <c r="C3" t="s">
        <v>13</v>
      </c>
      <c r="D3" t="s">
        <v>59</v>
      </c>
      <c r="E3" s="2">
        <v>18676</v>
      </c>
      <c r="F3">
        <f>IF(E3&lt;=5000,1,IF(E3&lt;=15000,2,IF(E3&lt;=25000,3,IF(E3&lt;=35000,4,5))))</f>
        <v>3</v>
      </c>
      <c r="G3">
        <v>501</v>
      </c>
      <c r="I3">
        <v>17</v>
      </c>
      <c r="J3">
        <f>SUM(Table3[[#This Row],[courseraMOOCS]:[edXMOOCS]])</f>
        <v>17</v>
      </c>
      <c r="K3" s="4">
        <f>SUM(Table3[[#This Row],[courseraMOOCS]:[edXMOOCS]])/EXP(Table3[[#This Row],[universitySizeValue]])</f>
        <v>0.84638016225368706</v>
      </c>
      <c r="L3" s="5">
        <v>6</v>
      </c>
      <c r="M3" s="4">
        <f>EXP(-Table3[[#This Row],[M2]])</f>
        <v>0.42896490829169481</v>
      </c>
      <c r="N3" s="5">
        <v>32</v>
      </c>
      <c r="O3" s="4">
        <f>SUM(Table3[[#This Row],[courseraMOOCS]:[edXMOOCS]])/EXP(-Table3[[#This Row],[shangaiRanking]]/500)</f>
        <v>46.303305149198749</v>
      </c>
      <c r="P3" s="2">
        <v>2</v>
      </c>
    </row>
    <row r="4" spans="1:16" x14ac:dyDescent="0.2">
      <c r="A4" t="s">
        <v>3</v>
      </c>
      <c r="B4" t="str">
        <f>[1]COURSERA_EUROPE!I12</f>
        <v>Switzerland</v>
      </c>
      <c r="C4" t="s">
        <v>4</v>
      </c>
      <c r="D4" t="s">
        <v>59</v>
      </c>
      <c r="E4" s="2">
        <f>5205+4919</f>
        <v>10124</v>
      </c>
      <c r="F4">
        <f>IF(E4&lt;=5000,1,IF(E4&lt;=15000,2,IF(E4&lt;=25000,3,IF(E4&lt;=35000,4,5))))</f>
        <v>2</v>
      </c>
      <c r="G4">
        <v>92</v>
      </c>
      <c r="H4">
        <v>8</v>
      </c>
      <c r="I4">
        <v>25</v>
      </c>
      <c r="J4">
        <f>SUM(Table3[[#This Row],[courseraMOOCS]:[edXMOOCS]])</f>
        <v>33</v>
      </c>
      <c r="K4" s="4">
        <f>SUM(Table3[[#This Row],[courseraMOOCS]:[edXMOOCS]])/EXP(Table3[[#This Row],[universitySizeValue]])</f>
        <v>4.4660643468082188</v>
      </c>
      <c r="L4" s="5">
        <v>1</v>
      </c>
      <c r="M4" s="4">
        <f>EXP(-Table3[[#This Row],[M2]])</f>
        <v>1.1492457287923533E-2</v>
      </c>
      <c r="N4" s="5">
        <v>37</v>
      </c>
      <c r="O4" s="4">
        <f>SUM(Table3[[#This Row],[courseraMOOCS]:[edXMOOCS]])/EXP(-Table3[[#This Row],[shangaiRanking]]/500)</f>
        <v>39.666522162177948</v>
      </c>
      <c r="P4" s="2">
        <v>3</v>
      </c>
    </row>
    <row r="5" spans="1:16" x14ac:dyDescent="0.2">
      <c r="A5" t="s">
        <v>18</v>
      </c>
      <c r="B5" t="str">
        <f>'[1]EDX-EUROPE'!B11</f>
        <v>Belgium</v>
      </c>
      <c r="C5" t="s">
        <v>19</v>
      </c>
      <c r="D5" t="s">
        <v>59</v>
      </c>
      <c r="E5" s="2">
        <v>29711</v>
      </c>
      <c r="F5">
        <f>IF(E5&lt;=5000,1,IF(E5&lt;=15000,2,IF(E5&lt;=25000,3,IF(E5&lt;=35000,4,5))))</f>
        <v>4</v>
      </c>
      <c r="G5">
        <v>151</v>
      </c>
      <c r="I5">
        <v>24</v>
      </c>
      <c r="J5">
        <f>SUM(Table3[[#This Row],[courseraMOOCS]:[edXMOOCS]])</f>
        <v>24</v>
      </c>
      <c r="K5" s="4">
        <f>SUM(Table3[[#This Row],[courseraMOOCS]:[edXMOOCS]])/EXP(Table3[[#This Row],[universitySizeValue]])</f>
        <v>0.43957533332962034</v>
      </c>
      <c r="L5" s="5">
        <v>11</v>
      </c>
      <c r="M5" s="4">
        <f>EXP(-Table3[[#This Row],[M2]])</f>
        <v>0.64430997996724504</v>
      </c>
      <c r="N5" s="5">
        <v>27</v>
      </c>
      <c r="O5" s="4">
        <f>SUM(Table3[[#This Row],[courseraMOOCS]:[edXMOOCS]])/EXP(-Table3[[#This Row],[shangaiRanking]]/500)</f>
        <v>32.461469441027575</v>
      </c>
      <c r="P5" s="2">
        <v>4</v>
      </c>
    </row>
    <row r="6" spans="1:16" x14ac:dyDescent="0.2">
      <c r="A6" t="s">
        <v>33</v>
      </c>
      <c r="B6" t="str">
        <f>[1]COURSERA_EUROPE!I4</f>
        <v>UK</v>
      </c>
      <c r="C6" t="s">
        <v>34</v>
      </c>
      <c r="D6" t="s">
        <v>59</v>
      </c>
      <c r="E6" s="3">
        <v>35582</v>
      </c>
      <c r="F6">
        <f>IF(E6&lt;=5000,1,IF(E6&lt;=15000,2,IF(E6&lt;=25000,3,IF(E6&lt;=35000,4,5))))</f>
        <v>5</v>
      </c>
      <c r="G6">
        <v>41</v>
      </c>
      <c r="H6">
        <v>14</v>
      </c>
      <c r="I6">
        <v>3</v>
      </c>
      <c r="J6">
        <f>SUM(Table3[[#This Row],[courseraMOOCS]:[edXMOOCS]])</f>
        <v>17</v>
      </c>
      <c r="K6" s="4">
        <f>SUM(Table3[[#This Row],[courseraMOOCS]:[edXMOOCS]])/EXP(Table3[[#This Row],[universitySizeValue]])</f>
        <v>0.11454509898445295</v>
      </c>
      <c r="L6" s="5">
        <v>22</v>
      </c>
      <c r="M6" s="4">
        <f>EXP(-Table3[[#This Row],[M2]])</f>
        <v>0.89177171951230227</v>
      </c>
      <c r="N6" s="5">
        <v>16</v>
      </c>
      <c r="O6" s="4">
        <f>SUM(Table3[[#This Row],[courseraMOOCS]:[edXMOOCS]])/EXP(-Table3[[#This Row],[shangaiRanking]]/500)</f>
        <v>18.452748767102332</v>
      </c>
      <c r="P6" s="2">
        <v>5</v>
      </c>
    </row>
    <row r="7" spans="1:16" x14ac:dyDescent="0.2">
      <c r="A7" t="s">
        <v>14</v>
      </c>
      <c r="B7" t="str">
        <f>'[1]EDX-EUROPE'!B13</f>
        <v>France</v>
      </c>
      <c r="C7" t="s">
        <v>8</v>
      </c>
      <c r="D7" t="s">
        <v>59</v>
      </c>
      <c r="E7" s="2">
        <v>12179</v>
      </c>
      <c r="F7">
        <f>IF(E7&lt;=5000,1,IF(E7&lt;=15000,2,IF(E7&lt;=25000,3,IF(E7&lt;=35000,4,5))))</f>
        <v>2</v>
      </c>
      <c r="G7">
        <v>501</v>
      </c>
      <c r="I7">
        <v>6</v>
      </c>
      <c r="J7">
        <f>SUM(Table3[[#This Row],[courseraMOOCS]:[edXMOOCS]])</f>
        <v>6</v>
      </c>
      <c r="K7" s="4">
        <f>SUM(Table3[[#This Row],[courseraMOOCS]:[edXMOOCS]])/EXP(Table3[[#This Row],[universitySizeValue]])</f>
        <v>0.8120116994196761</v>
      </c>
      <c r="L7" s="5">
        <v>7</v>
      </c>
      <c r="M7" s="4">
        <f>EXP(-Table3[[#This Row],[M2]])</f>
        <v>0.44396404506171155</v>
      </c>
      <c r="N7" s="5">
        <v>30</v>
      </c>
      <c r="O7" s="4">
        <f>SUM(Table3[[#This Row],[courseraMOOCS]:[edXMOOCS]])/EXP(-Table3[[#This Row],[shangaiRanking]]/500)</f>
        <v>16.342342993834851</v>
      </c>
      <c r="P7" s="2">
        <v>6</v>
      </c>
    </row>
    <row r="8" spans="1:16" x14ac:dyDescent="0.2">
      <c r="A8" t="s">
        <v>43</v>
      </c>
      <c r="B8" t="str">
        <f>[1]COURSERA_EUROPE!I26</f>
        <v>Germany</v>
      </c>
      <c r="C8" t="s">
        <v>44</v>
      </c>
      <c r="D8" t="s">
        <v>59</v>
      </c>
      <c r="E8" s="2">
        <v>50542</v>
      </c>
      <c r="F8">
        <f>IF(E8&lt;=5000,1,IF(E8&lt;=15000,2,IF(E8&lt;=25000,3,IF(E8&lt;=35000,4,5))))</f>
        <v>5</v>
      </c>
      <c r="G8">
        <v>501</v>
      </c>
      <c r="H8">
        <v>5</v>
      </c>
      <c r="J8">
        <f>SUM(Table3[[#This Row],[courseraMOOCS]:[edXMOOCS]])</f>
        <v>5</v>
      </c>
      <c r="K8" s="4">
        <f>SUM(Table3[[#This Row],[courseraMOOCS]:[edXMOOCS]])/EXP(Table3[[#This Row],[universitySizeValue]])</f>
        <v>3.3689734995427337E-2</v>
      </c>
      <c r="L8" s="5">
        <v>31</v>
      </c>
      <c r="M8" s="4">
        <f>EXP(-Table3[[#This Row],[M2]])</f>
        <v>0.96687144447782469</v>
      </c>
      <c r="N8" s="5">
        <v>5</v>
      </c>
      <c r="O8" s="4">
        <f>SUM(Table3[[#This Row],[courseraMOOCS]:[edXMOOCS]])/EXP(-Table3[[#This Row],[shangaiRanking]]/500)</f>
        <v>13.618619161529043</v>
      </c>
      <c r="P8" s="2">
        <v>7</v>
      </c>
    </row>
    <row r="9" spans="1:16" x14ac:dyDescent="0.2">
      <c r="A9" t="s">
        <v>45</v>
      </c>
      <c r="B9" t="str">
        <f>'[1]EDX-EUROPE'!B3</f>
        <v>France</v>
      </c>
      <c r="C9" t="s">
        <v>8</v>
      </c>
      <c r="D9" t="s">
        <v>59</v>
      </c>
      <c r="E9" s="2">
        <v>57800</v>
      </c>
      <c r="F9">
        <f>IF(E9&lt;=5000,1,IF(E9&lt;=15000,2,IF(E9&lt;=25000,3,IF(E9&lt;=35000,4,5))))</f>
        <v>5</v>
      </c>
      <c r="G9">
        <v>501</v>
      </c>
      <c r="I9">
        <v>5</v>
      </c>
      <c r="J9">
        <f>SUM(Table3[[#This Row],[courseraMOOCS]:[edXMOOCS]])</f>
        <v>5</v>
      </c>
      <c r="K9" s="4">
        <f>SUM(Table3[[#This Row],[courseraMOOCS]:[edXMOOCS]])/EXP(Table3[[#This Row],[universitySizeValue]])</f>
        <v>3.3689734995427337E-2</v>
      </c>
      <c r="L9" s="5">
        <v>32</v>
      </c>
      <c r="M9" s="4">
        <f>EXP(-Table3[[#This Row],[M2]])</f>
        <v>0.96687144447782469</v>
      </c>
      <c r="N9" s="5">
        <v>6</v>
      </c>
      <c r="O9" s="4">
        <f>SUM(Table3[[#This Row],[courseraMOOCS]:[edXMOOCS]])/EXP(-Table3[[#This Row],[shangaiRanking]]/500)</f>
        <v>13.618619161529043</v>
      </c>
      <c r="P9" s="2">
        <v>8</v>
      </c>
    </row>
    <row r="10" spans="1:16" x14ac:dyDescent="0.2">
      <c r="A10" t="s">
        <v>9</v>
      </c>
      <c r="B10" t="str">
        <f>'[1]EDX-EUROPE'!B15</f>
        <v>Sweden</v>
      </c>
      <c r="C10" t="s">
        <v>10</v>
      </c>
      <c r="D10" t="s">
        <v>59</v>
      </c>
      <c r="E10" s="2">
        <v>11000</v>
      </c>
      <c r="F10">
        <f>IF(E10&lt;=5000,1,IF(E10&lt;=15000,2,IF(E10&lt;=25000,3,IF(E10&lt;=35000,4,5))))</f>
        <v>2</v>
      </c>
      <c r="G10">
        <v>201</v>
      </c>
      <c r="I10">
        <v>8</v>
      </c>
      <c r="J10">
        <f>SUM(Table3[[#This Row],[courseraMOOCS]:[edXMOOCS]])</f>
        <v>8</v>
      </c>
      <c r="K10" s="4">
        <f>SUM(Table3[[#This Row],[courseraMOOCS]:[edXMOOCS]])/EXP(Table3[[#This Row],[universitySizeValue]])</f>
        <v>1.0826822658929016</v>
      </c>
      <c r="L10" s="5">
        <v>4</v>
      </c>
      <c r="M10" s="4">
        <f>EXP(-Table3[[#This Row],[M2]])</f>
        <v>0.33868586067616541</v>
      </c>
      <c r="N10" s="5">
        <v>33</v>
      </c>
      <c r="O10" s="4">
        <f>SUM(Table3[[#This Row],[courseraMOOCS]:[edXMOOCS]])/EXP(-Table3[[#This Row],[shangaiRanking]]/500)</f>
        <v>11.958490661408343</v>
      </c>
      <c r="P10" s="2">
        <v>9</v>
      </c>
    </row>
    <row r="11" spans="1:16" x14ac:dyDescent="0.2">
      <c r="A11" t="s">
        <v>37</v>
      </c>
      <c r="B11" t="str">
        <f>'[1]EDX-EUROPE'!B19</f>
        <v>Spain</v>
      </c>
      <c r="C11" t="s">
        <v>13</v>
      </c>
      <c r="D11" t="s">
        <v>59</v>
      </c>
      <c r="E11" s="2">
        <f>32206+3912</f>
        <v>36118</v>
      </c>
      <c r="F11">
        <f>IF(E11&lt;=5000,1,IF(E11&lt;=15000,2,IF(E11&lt;=25000,3,IF(E11&lt;=35000,4,5))))</f>
        <v>5</v>
      </c>
      <c r="G11">
        <v>201</v>
      </c>
      <c r="I11">
        <v>8</v>
      </c>
      <c r="J11">
        <f>SUM(Table3[[#This Row],[courseraMOOCS]:[edXMOOCS]])</f>
        <v>8</v>
      </c>
      <c r="K11" s="4">
        <f>SUM(Table3[[#This Row],[courseraMOOCS]:[edXMOOCS]])/EXP(Table3[[#This Row],[universitySizeValue]])</f>
        <v>5.3903575992683736E-2</v>
      </c>
      <c r="L11" s="5">
        <v>25</v>
      </c>
      <c r="M11" s="4">
        <f>EXP(-Table3[[#This Row],[M2]])</f>
        <v>0.94752346610672611</v>
      </c>
      <c r="N11" s="5">
        <v>11</v>
      </c>
      <c r="O11" s="4">
        <f>SUM(Table3[[#This Row],[courseraMOOCS]:[edXMOOCS]])/EXP(-Table3[[#This Row],[shangaiRanking]]/500)</f>
        <v>11.958490661408343</v>
      </c>
      <c r="P11" s="2">
        <v>10</v>
      </c>
    </row>
    <row r="12" spans="1:16" x14ac:dyDescent="0.2">
      <c r="A12" t="s">
        <v>38</v>
      </c>
      <c r="B12" t="str">
        <f>[1]COURSERA_EUROPE!I6</f>
        <v>UK</v>
      </c>
      <c r="C12" t="s">
        <v>34</v>
      </c>
      <c r="D12" t="s">
        <v>59</v>
      </c>
      <c r="E12" s="2">
        <v>38590</v>
      </c>
      <c r="F12">
        <f>IF(E12&lt;=5000,1,IF(E12&lt;=15000,2,IF(E12&lt;=25000,3,IF(E12&lt;=35000,4,5))))</f>
        <v>5</v>
      </c>
      <c r="G12">
        <v>35</v>
      </c>
      <c r="H12">
        <v>8</v>
      </c>
      <c r="J12">
        <f>SUM(Table3[[#This Row],[courseraMOOCS]:[edXMOOCS]])</f>
        <v>8</v>
      </c>
      <c r="K12" s="4">
        <f>SUM(Table3[[#This Row],[courseraMOOCS]:[edXMOOCS]])/EXP(Table3[[#This Row],[universitySizeValue]])</f>
        <v>5.3903575992683736E-2</v>
      </c>
      <c r="L12" s="5">
        <v>26</v>
      </c>
      <c r="M12" s="4">
        <f>EXP(-Table3[[#This Row],[M2]])</f>
        <v>0.94752346610672611</v>
      </c>
      <c r="N12" s="5">
        <v>12</v>
      </c>
      <c r="O12" s="4">
        <f>SUM(Table3[[#This Row],[courseraMOOCS]:[edXMOOCS]])/EXP(-Table3[[#This Row],[shangaiRanking]]/500)</f>
        <v>8.5800654500337306</v>
      </c>
      <c r="P12" s="2">
        <v>11</v>
      </c>
    </row>
    <row r="13" spans="1:16" x14ac:dyDescent="0.2">
      <c r="A13" t="s">
        <v>42</v>
      </c>
      <c r="B13" t="str">
        <f>'[1]EDX-EUROPE'!B9</f>
        <v>Belgium</v>
      </c>
      <c r="C13" t="s">
        <v>19</v>
      </c>
      <c r="D13" t="s">
        <v>59</v>
      </c>
      <c r="E13" s="2">
        <v>55484</v>
      </c>
      <c r="F13">
        <f>IF(E13&lt;=5000,1,IF(E13&lt;=15000,2,IF(E13&lt;=25000,3,IF(E13&lt;=35000,4,5))))</f>
        <v>5</v>
      </c>
      <c r="G13">
        <v>93</v>
      </c>
      <c r="I13">
        <v>7</v>
      </c>
      <c r="J13">
        <f>SUM(Table3[[#This Row],[courseraMOOCS]:[edXMOOCS]])</f>
        <v>7</v>
      </c>
      <c r="K13" s="4">
        <f>SUM(Table3[[#This Row],[courseraMOOCS]:[edXMOOCS]])/EXP(Table3[[#This Row],[universitySizeValue]])</f>
        <v>4.7165628993598274E-2</v>
      </c>
      <c r="L13" s="5">
        <v>30</v>
      </c>
      <c r="M13" s="4">
        <f>EXP(-Table3[[#This Row],[M2]])</f>
        <v>0.95392938614090339</v>
      </c>
      <c r="N13" s="5">
        <v>8</v>
      </c>
      <c r="O13" s="4">
        <f>SUM(Table3[[#This Row],[courseraMOOCS]:[edXMOOCS]])/EXP(-Table3[[#This Row],[shangaiRanking]]/500)</f>
        <v>8.4309558226434085</v>
      </c>
      <c r="P13" s="2">
        <v>12</v>
      </c>
    </row>
    <row r="14" spans="1:16" x14ac:dyDescent="0.2">
      <c r="A14" t="s">
        <v>11</v>
      </c>
      <c r="B14" t="str">
        <f>'[1]EDX-EUROPE'!B6</f>
        <v>Switzerland</v>
      </c>
      <c r="C14" t="s">
        <v>4</v>
      </c>
      <c r="D14" t="s">
        <v>59</v>
      </c>
      <c r="E14" s="2">
        <v>10851</v>
      </c>
      <c r="F14">
        <f>IF(E14&lt;=5000,1,IF(E14&lt;=15000,2,IF(E14&lt;=25000,3,IF(E14&lt;=35000,4,5))))</f>
        <v>2</v>
      </c>
      <c r="G14">
        <v>19</v>
      </c>
      <c r="I14">
        <v>8</v>
      </c>
      <c r="J14">
        <f>SUM(Table3[[#This Row],[courseraMOOCS]:[edXMOOCS]])</f>
        <v>8</v>
      </c>
      <c r="K14" s="4">
        <f>SUM(Table3[[#This Row],[courseraMOOCS]:[edXMOOCS]])/EXP(Table3[[#This Row],[universitySizeValue]])</f>
        <v>1.0826822658929016</v>
      </c>
      <c r="L14" s="5">
        <v>5</v>
      </c>
      <c r="M14" s="4">
        <f>EXP(-Table3[[#This Row],[M2]])</f>
        <v>0.33868586067616541</v>
      </c>
      <c r="N14" s="5">
        <v>34</v>
      </c>
      <c r="O14" s="4">
        <f>SUM(Table3[[#This Row],[courseraMOOCS]:[edXMOOCS]])/EXP(-Table3[[#This Row],[shangaiRanking]]/500)</f>
        <v>8.3098498630279813</v>
      </c>
      <c r="P14" s="2">
        <v>13</v>
      </c>
    </row>
    <row r="15" spans="1:16" x14ac:dyDescent="0.2">
      <c r="A15" t="s">
        <v>39</v>
      </c>
      <c r="B15" t="str">
        <f>[1]COURSERA_EUROPE!I10</f>
        <v>UK</v>
      </c>
      <c r="C15" t="s">
        <v>34</v>
      </c>
      <c r="D15" t="s">
        <v>59</v>
      </c>
      <c r="E15" s="3">
        <v>161270</v>
      </c>
      <c r="F15">
        <f>IF(E15&lt;=5000,1,IF(E15&lt;=15000,2,IF(E15&lt;=25000,3,IF(E15&lt;=35000,4,5))))</f>
        <v>5</v>
      </c>
      <c r="G15">
        <v>17</v>
      </c>
      <c r="H15">
        <v>8</v>
      </c>
      <c r="J15">
        <f>SUM(Table3[[#This Row],[courseraMOOCS]:[edXMOOCS]])</f>
        <v>8</v>
      </c>
      <c r="K15" s="4">
        <f>SUM(Table3[[#This Row],[courseraMOOCS]:[edXMOOCS]])/EXP(Table3[[#This Row],[universitySizeValue]])</f>
        <v>5.3903575992683736E-2</v>
      </c>
      <c r="L15" s="5">
        <v>27</v>
      </c>
      <c r="M15" s="4">
        <f>EXP(-Table3[[#This Row],[M2]])</f>
        <v>0.94752346610672611</v>
      </c>
      <c r="N15" s="5">
        <v>13</v>
      </c>
      <c r="O15" s="4">
        <f>SUM(Table3[[#This Row],[courseraMOOCS]:[edXMOOCS]])/EXP(-Table3[[#This Row],[shangaiRanking]]/500)</f>
        <v>8.2766768538249433</v>
      </c>
      <c r="P15" s="2">
        <v>14</v>
      </c>
    </row>
    <row r="16" spans="1:16" x14ac:dyDescent="0.2">
      <c r="A16" t="s">
        <v>7</v>
      </c>
      <c r="B16" t="str">
        <f>[1]COURSERA_EUROPE!I31</f>
        <v>France</v>
      </c>
      <c r="C16" t="s">
        <v>8</v>
      </c>
      <c r="D16" t="s">
        <v>59</v>
      </c>
      <c r="E16" s="2">
        <v>1394</v>
      </c>
      <c r="F16">
        <f>IF(E16&lt;=5000,1,IF(E16&lt;=15000,2,IF(E16&lt;=25000,3,IF(E16&lt;=35000,4,5))))</f>
        <v>1</v>
      </c>
      <c r="G16">
        <v>501</v>
      </c>
      <c r="H16">
        <v>3</v>
      </c>
      <c r="J16">
        <f>SUM(Table3[[#This Row],[courseraMOOCS]:[edXMOOCS]])</f>
        <v>3</v>
      </c>
      <c r="K16" s="4">
        <f>SUM(Table3[[#This Row],[courseraMOOCS]:[edXMOOCS]])/EXP(Table3[[#This Row],[universitySizeValue]])</f>
        <v>1.103638323514327</v>
      </c>
      <c r="L16" s="5">
        <v>3</v>
      </c>
      <c r="M16" s="4">
        <f>EXP(-Table3[[#This Row],[M2]])</f>
        <v>0.33166219151100518</v>
      </c>
      <c r="N16" s="5">
        <v>35</v>
      </c>
      <c r="O16" s="4">
        <f>SUM(Table3[[#This Row],[courseraMOOCS]:[edXMOOCS]])/EXP(-Table3[[#This Row],[shangaiRanking]]/500)</f>
        <v>8.1711714969174256</v>
      </c>
      <c r="P16" s="2">
        <v>15</v>
      </c>
    </row>
    <row r="17" spans="1:16" x14ac:dyDescent="0.2">
      <c r="A17" t="s">
        <v>35</v>
      </c>
      <c r="B17" t="str">
        <f>[1]COURSERA_EUROPE!I15</f>
        <v>Switzerland</v>
      </c>
      <c r="C17" t="s">
        <v>4</v>
      </c>
      <c r="D17" t="s">
        <v>59</v>
      </c>
      <c r="E17" s="2">
        <v>25732</v>
      </c>
      <c r="F17">
        <f>IF(E17&lt;=5000,1,IF(E17&lt;=15000,2,IF(E17&lt;=25000,3,IF(E17&lt;=35000,4,5))))</f>
        <v>4</v>
      </c>
      <c r="G17">
        <v>54</v>
      </c>
      <c r="H17">
        <v>6</v>
      </c>
      <c r="J17">
        <f>SUM(Table3[[#This Row],[courseraMOOCS]:[edXMOOCS]])</f>
        <v>6</v>
      </c>
      <c r="K17" s="4">
        <f>SUM(Table3[[#This Row],[courseraMOOCS]:[edXMOOCS]])/EXP(Table3[[#This Row],[universitySizeValue]])</f>
        <v>0.10989383333240509</v>
      </c>
      <c r="L17" s="5">
        <v>23</v>
      </c>
      <c r="M17" s="4">
        <f>EXP(-Table3[[#This Row],[M2]])</f>
        <v>0.89592924807020424</v>
      </c>
      <c r="N17" s="5">
        <v>15</v>
      </c>
      <c r="O17" s="4">
        <f>SUM(Table3[[#This Row],[courseraMOOCS]:[edXMOOCS]])/EXP(-Table3[[#This Row],[shangaiRanking]]/500)</f>
        <v>6.6842864723188056</v>
      </c>
      <c r="P17" s="2">
        <v>16</v>
      </c>
    </row>
    <row r="18" spans="1:16" x14ac:dyDescent="0.2">
      <c r="A18" t="s">
        <v>15</v>
      </c>
      <c r="B18" t="str">
        <f>'[1]EDX-EUROPE'!B8</f>
        <v>Sweden</v>
      </c>
      <c r="C18" t="s">
        <v>10</v>
      </c>
      <c r="D18" t="s">
        <v>59</v>
      </c>
      <c r="E18" s="2">
        <v>5978</v>
      </c>
      <c r="F18">
        <f>IF(E18&lt;=5000,1,IF(E18&lt;=15000,2,IF(E18&lt;=25000,3,IF(E18&lt;=35000,4,5))))</f>
        <v>2</v>
      </c>
      <c r="G18">
        <v>44</v>
      </c>
      <c r="I18">
        <v>6</v>
      </c>
      <c r="J18">
        <f>SUM(Table3[[#This Row],[courseraMOOCS]:[edXMOOCS]])</f>
        <v>6</v>
      </c>
      <c r="K18" s="4">
        <f>SUM(Table3[[#This Row],[courseraMOOCS]:[edXMOOCS]])/EXP(Table3[[#This Row],[universitySizeValue]])</f>
        <v>0.8120116994196761</v>
      </c>
      <c r="L18" s="5">
        <v>8</v>
      </c>
      <c r="M18" s="4">
        <f>EXP(-Table3[[#This Row],[M2]])</f>
        <v>0.44396404506171155</v>
      </c>
      <c r="N18" s="5">
        <v>31</v>
      </c>
      <c r="O18" s="4">
        <f>SUM(Table3[[#This Row],[courseraMOOCS]:[edXMOOCS]])/EXP(-Table3[[#This Row],[shangaiRanking]]/500)</f>
        <v>6.551928732169185</v>
      </c>
      <c r="P18" s="2">
        <v>17</v>
      </c>
    </row>
    <row r="19" spans="1:16" x14ac:dyDescent="0.2">
      <c r="A19" t="s">
        <v>28</v>
      </c>
      <c r="B19" t="str">
        <f>[1]COURSERA_EUROPE!I11</f>
        <v>Netherlands</v>
      </c>
      <c r="C19" t="s">
        <v>6</v>
      </c>
      <c r="D19" t="s">
        <v>59</v>
      </c>
      <c r="E19" s="2">
        <v>24270</v>
      </c>
      <c r="F19">
        <f>IF(E19&lt;=5000,1,IF(E19&lt;=15000,2,IF(E19&lt;=25000,3,IF(E19&lt;=35000,4,5))))</f>
        <v>3</v>
      </c>
      <c r="G19">
        <v>93</v>
      </c>
      <c r="H19">
        <v>5</v>
      </c>
      <c r="J19">
        <f>SUM(Table3[[#This Row],[courseraMOOCS]:[edXMOOCS]])</f>
        <v>5</v>
      </c>
      <c r="K19" s="4">
        <f>SUM(Table3[[#This Row],[courseraMOOCS]:[edXMOOCS]])/EXP(Table3[[#This Row],[universitySizeValue]])</f>
        <v>0.2489353418393197</v>
      </c>
      <c r="L19" s="5">
        <v>18</v>
      </c>
      <c r="M19" s="4">
        <f>EXP(-Table3[[#This Row],[M2]])</f>
        <v>0.77963038122150408</v>
      </c>
      <c r="N19" s="5">
        <v>20</v>
      </c>
      <c r="O19" s="4">
        <f>SUM(Table3[[#This Row],[courseraMOOCS]:[edXMOOCS]])/EXP(-Table3[[#This Row],[shangaiRanking]]/500)</f>
        <v>6.0221113018881489</v>
      </c>
      <c r="P19" s="2">
        <v>18</v>
      </c>
    </row>
    <row r="20" spans="1:16" x14ac:dyDescent="0.2">
      <c r="A20" t="s">
        <v>47</v>
      </c>
      <c r="B20" t="str">
        <f>'[1]EDX-EUROPE'!B2</f>
        <v>Germany</v>
      </c>
      <c r="C20" t="s">
        <v>44</v>
      </c>
      <c r="D20" t="s">
        <v>59</v>
      </c>
      <c r="E20" s="2">
        <v>42000</v>
      </c>
      <c r="F20">
        <f>IF(E20&lt;=5000,1,IF(E20&lt;=15000,2,IF(E20&lt;=25000,3,IF(E20&lt;=35000,4,5))))</f>
        <v>5</v>
      </c>
      <c r="G20">
        <v>201</v>
      </c>
      <c r="I20">
        <v>4</v>
      </c>
      <c r="J20">
        <f>SUM(Table3[[#This Row],[courseraMOOCS]:[edXMOOCS]])</f>
        <v>4</v>
      </c>
      <c r="K20" s="4">
        <f>SUM(Table3[[#This Row],[courseraMOOCS]:[edXMOOCS]])/EXP(Table3[[#This Row],[universitySizeValue]])</f>
        <v>2.6951787996341868E-2</v>
      </c>
      <c r="L20" s="5">
        <v>34</v>
      </c>
      <c r="M20" s="4">
        <f>EXP(-Table3[[#This Row],[M2]])</f>
        <v>0.97340817035133109</v>
      </c>
      <c r="N20" s="5">
        <v>4</v>
      </c>
      <c r="O20" s="4">
        <f>SUM(Table3[[#This Row],[courseraMOOCS]:[edXMOOCS]])/EXP(-Table3[[#This Row],[shangaiRanking]]/500)</f>
        <v>5.9792453307041713</v>
      </c>
      <c r="P20" s="2">
        <v>19</v>
      </c>
    </row>
    <row r="21" spans="1:16" x14ac:dyDescent="0.2">
      <c r="A21" t="s">
        <v>46</v>
      </c>
      <c r="B21" t="str">
        <f>[1]COURSERA_EUROPE!I9</f>
        <v>Germany</v>
      </c>
      <c r="C21" t="s">
        <v>44</v>
      </c>
      <c r="D21" t="s">
        <v>59</v>
      </c>
      <c r="E21" s="2">
        <v>40000</v>
      </c>
      <c r="F21">
        <f>IF(E21&lt;=5000,1,IF(E21&lt;=15000,2,IF(E21&lt;=25000,3,IF(E21&lt;=35000,4,5))))</f>
        <v>5</v>
      </c>
      <c r="G21">
        <v>47</v>
      </c>
      <c r="H21">
        <v>2</v>
      </c>
      <c r="I21">
        <v>3</v>
      </c>
      <c r="J21">
        <f>SUM(Table3[[#This Row],[courseraMOOCS]:[edXMOOCS]])</f>
        <v>5</v>
      </c>
      <c r="K21" s="4">
        <f>SUM(Table3[[#This Row],[courseraMOOCS]:[edXMOOCS]])/EXP(Table3[[#This Row],[universitySizeValue]])</f>
        <v>3.3689734995427337E-2</v>
      </c>
      <c r="L21" s="5">
        <v>33</v>
      </c>
      <c r="M21" s="4">
        <f>EXP(-Table3[[#This Row],[M2]])</f>
        <v>0.96687144447782469</v>
      </c>
      <c r="N21" s="5">
        <v>7</v>
      </c>
      <c r="O21" s="4">
        <f>SUM(Table3[[#This Row],[courseraMOOCS]:[edXMOOCS]])/EXP(-Table3[[#This Row],[shangaiRanking]]/500)</f>
        <v>5.4927987295858687</v>
      </c>
      <c r="P21" s="2">
        <v>20</v>
      </c>
    </row>
    <row r="22" spans="1:16" x14ac:dyDescent="0.2">
      <c r="A22" t="s">
        <v>16</v>
      </c>
      <c r="B22" t="str">
        <f>[1]COURSERA_EUROPE!I25</f>
        <v>France</v>
      </c>
      <c r="C22" t="s">
        <v>8</v>
      </c>
      <c r="D22" t="s">
        <v>59</v>
      </c>
      <c r="E22" s="2">
        <v>2000</v>
      </c>
      <c r="F22">
        <f>IF(E22&lt;=5000,1,IF(E22&lt;=15000,2,IF(E22&lt;=25000,3,IF(E22&lt;=35000,4,5))))</f>
        <v>1</v>
      </c>
      <c r="G22">
        <v>301</v>
      </c>
      <c r="H22">
        <v>2</v>
      </c>
      <c r="J22">
        <f>SUM(Table3[[#This Row],[courseraMOOCS]:[edXMOOCS]])</f>
        <v>2</v>
      </c>
      <c r="K22" s="4">
        <f>SUM(Table3[[#This Row],[courseraMOOCS]:[edXMOOCS]])/EXP(Table3[[#This Row],[universitySizeValue]])</f>
        <v>0.73575888234288467</v>
      </c>
      <c r="L22" s="5">
        <v>9</v>
      </c>
      <c r="M22" s="4">
        <f>EXP(-Table3[[#This Row],[M2]])</f>
        <v>0.47914170878801532</v>
      </c>
      <c r="N22" s="5">
        <v>28</v>
      </c>
      <c r="O22" s="4">
        <f>SUM(Table3[[#This Row],[courseraMOOCS]:[edXMOOCS]])/EXP(-Table3[[#This Row],[shangaiRanking]]/500)</f>
        <v>3.6515333693191949</v>
      </c>
      <c r="P22" s="2">
        <v>21</v>
      </c>
    </row>
    <row r="23" spans="1:16" x14ac:dyDescent="0.2">
      <c r="A23" t="s">
        <v>17</v>
      </c>
      <c r="B23" t="str">
        <f>[1]COURSERA_EUROPE!I54</f>
        <v>France</v>
      </c>
      <c r="C23" t="s">
        <v>8</v>
      </c>
      <c r="D23" t="s">
        <v>59</v>
      </c>
      <c r="E23" s="2">
        <v>2888</v>
      </c>
      <c r="F23">
        <f>IF(E23&lt;=5000,1,IF(E23&lt;=15000,2,IF(E23&lt;=25000,3,IF(E23&lt;=35000,4,5))))</f>
        <v>1</v>
      </c>
      <c r="G23">
        <v>301</v>
      </c>
      <c r="H23">
        <v>2</v>
      </c>
      <c r="J23">
        <f>SUM(Table3[[#This Row],[courseraMOOCS]:[edXMOOCS]])</f>
        <v>2</v>
      </c>
      <c r="K23" s="4">
        <f>SUM(Table3[[#This Row],[courseraMOOCS]:[edXMOOCS]])/EXP(Table3[[#This Row],[universitySizeValue]])</f>
        <v>0.73575888234288467</v>
      </c>
      <c r="L23" s="5">
        <v>10</v>
      </c>
      <c r="M23" s="4">
        <f>EXP(-Table3[[#This Row],[M2]])</f>
        <v>0.47914170878801532</v>
      </c>
      <c r="N23" s="5">
        <v>29</v>
      </c>
      <c r="O23" s="4">
        <f>SUM(Table3[[#This Row],[courseraMOOCS]:[edXMOOCS]])/EXP(-Table3[[#This Row],[shangaiRanking]]/500)</f>
        <v>3.6515333693191949</v>
      </c>
      <c r="P23" s="2">
        <v>22</v>
      </c>
    </row>
    <row r="24" spans="1:16" x14ac:dyDescent="0.2">
      <c r="A24" t="s">
        <v>20</v>
      </c>
      <c r="B24" t="str">
        <f>[1]COURSERA_EUROPE!I20</f>
        <v>Switzerland</v>
      </c>
      <c r="C24" t="s">
        <v>4</v>
      </c>
      <c r="D24" t="s">
        <v>59</v>
      </c>
      <c r="E24" s="2">
        <v>14489</v>
      </c>
      <c r="F24">
        <f>IF(E24&lt;=5000,1,IF(E24&lt;=15000,2,IF(E24&lt;=25000,3,IF(E24&lt;=35000,4,5))))</f>
        <v>2</v>
      </c>
      <c r="G24">
        <v>53</v>
      </c>
      <c r="H24">
        <v>3</v>
      </c>
      <c r="J24">
        <f>SUM(Table3[[#This Row],[courseraMOOCS]:[edXMOOCS]])</f>
        <v>3</v>
      </c>
      <c r="K24" s="4">
        <f>SUM(Table3[[#This Row],[courseraMOOCS]:[edXMOOCS]])/EXP(Table3[[#This Row],[universitySizeValue]])</f>
        <v>0.40600584970983805</v>
      </c>
      <c r="L24" s="5">
        <v>12</v>
      </c>
      <c r="M24" s="4">
        <f>EXP(-Table3[[#This Row],[M2]])</f>
        <v>0.66630626971514506</v>
      </c>
      <c r="N24" s="5">
        <v>26</v>
      </c>
      <c r="O24" s="4">
        <f>SUM(Table3[[#This Row],[courseraMOOCS]:[edXMOOCS]])/EXP(-Table3[[#This Row],[shangaiRanking]]/500)</f>
        <v>3.3354656295195926</v>
      </c>
      <c r="P24" s="2">
        <v>23</v>
      </c>
    </row>
    <row r="25" spans="1:16" x14ac:dyDescent="0.2">
      <c r="A25" t="s">
        <v>21</v>
      </c>
      <c r="B25" t="str">
        <f>[1]COURSERA_EUROPE!I73</f>
        <v>Spain</v>
      </c>
      <c r="C25" t="s">
        <v>13</v>
      </c>
      <c r="D25" t="s">
        <v>59</v>
      </c>
      <c r="E25" s="2">
        <f>560+520+60+41+900</f>
        <v>2081</v>
      </c>
      <c r="F25">
        <f>IF(E25&lt;=5000,1,IF(E25&lt;=15000,2,IF(E25&lt;=25000,3,IF(E25&lt;=35000,4,5))))</f>
        <v>1</v>
      </c>
      <c r="G25">
        <v>501</v>
      </c>
      <c r="H25">
        <v>1</v>
      </c>
      <c r="J25">
        <f>SUM(Table3[[#This Row],[courseraMOOCS]:[edXMOOCS]])</f>
        <v>1</v>
      </c>
      <c r="K25" s="4">
        <f>SUM(Table3[[#This Row],[courseraMOOCS]:[edXMOOCS]])/EXP(Table3[[#This Row],[universitySizeValue]])</f>
        <v>0.36787944117144233</v>
      </c>
      <c r="L25" s="5">
        <v>13</v>
      </c>
      <c r="M25" s="4">
        <f>EXP(-Table3[[#This Row],[M2]])</f>
        <v>0.69220062755534639</v>
      </c>
      <c r="N25" s="5">
        <v>22</v>
      </c>
      <c r="O25" s="4">
        <f>SUM(Table3[[#This Row],[courseraMOOCS]:[edXMOOCS]])/EXP(-Table3[[#This Row],[shangaiRanking]]/500)</f>
        <v>2.7237238323058088</v>
      </c>
      <c r="P25" s="2">
        <v>24</v>
      </c>
    </row>
    <row r="26" spans="1:16" x14ac:dyDescent="0.2">
      <c r="A26" t="s">
        <v>22</v>
      </c>
      <c r="B26" t="str">
        <f>[1]COURSERA_EUROPE!I76</f>
        <v>France</v>
      </c>
      <c r="C26" t="s">
        <v>8</v>
      </c>
      <c r="D26" t="s">
        <v>59</v>
      </c>
      <c r="E26" s="2">
        <v>4000</v>
      </c>
      <c r="F26">
        <f>IF(E26&lt;=5000,1,IF(E26&lt;=15000,2,IF(E26&lt;=25000,3,IF(E26&lt;=35000,4,5))))</f>
        <v>1</v>
      </c>
      <c r="G26">
        <v>501</v>
      </c>
      <c r="H26">
        <v>1</v>
      </c>
      <c r="J26">
        <f>SUM(Table3[[#This Row],[courseraMOOCS]:[edXMOOCS]])</f>
        <v>1</v>
      </c>
      <c r="K26" s="4">
        <f>SUM(Table3[[#This Row],[courseraMOOCS]:[edXMOOCS]])/EXP(Table3[[#This Row],[universitySizeValue]])</f>
        <v>0.36787944117144233</v>
      </c>
      <c r="L26" s="5">
        <v>14</v>
      </c>
      <c r="M26" s="4">
        <f>EXP(-Table3[[#This Row],[M2]])</f>
        <v>0.69220062755534639</v>
      </c>
      <c r="N26" s="5">
        <v>23</v>
      </c>
      <c r="O26" s="4">
        <f>SUM(Table3[[#This Row],[courseraMOOCS]:[edXMOOCS]])/EXP(-Table3[[#This Row],[shangaiRanking]]/500)</f>
        <v>2.7237238323058088</v>
      </c>
      <c r="P26" s="2">
        <v>25</v>
      </c>
    </row>
    <row r="27" spans="1:16" x14ac:dyDescent="0.2">
      <c r="A27" t="s">
        <v>23</v>
      </c>
      <c r="B27" t="str">
        <f>'[1]EDX-EUROPE'!B17</f>
        <v>Israel</v>
      </c>
      <c r="C27" t="s">
        <v>24</v>
      </c>
      <c r="D27" t="s">
        <v>59</v>
      </c>
      <c r="E27" s="2">
        <v>0</v>
      </c>
      <c r="F27">
        <f>IF(E27&lt;=5000,1,IF(E27&lt;=15000,2,IF(E27&lt;=25000,3,IF(E27&lt;=35000,4,5))))</f>
        <v>1</v>
      </c>
      <c r="G27">
        <v>501</v>
      </c>
      <c r="I27">
        <v>1</v>
      </c>
      <c r="J27">
        <f>SUM(Table3[[#This Row],[courseraMOOCS]:[edXMOOCS]])</f>
        <v>1</v>
      </c>
      <c r="K27" s="4">
        <f>SUM(Table3[[#This Row],[courseraMOOCS]:[edXMOOCS]])/EXP(Table3[[#This Row],[universitySizeValue]])</f>
        <v>0.36787944117144233</v>
      </c>
      <c r="L27" s="5">
        <v>15</v>
      </c>
      <c r="M27" s="4">
        <f>EXP(-Table3[[#This Row],[M2]])</f>
        <v>0.69220062755534639</v>
      </c>
      <c r="N27" s="5">
        <v>24</v>
      </c>
      <c r="O27" s="4">
        <f>SUM(Table3[[#This Row],[courseraMOOCS]:[edXMOOCS]])/EXP(-Table3[[#This Row],[shangaiRanking]]/500)</f>
        <v>2.7237238323058088</v>
      </c>
      <c r="P27" s="2">
        <v>26</v>
      </c>
    </row>
    <row r="28" spans="1:16" x14ac:dyDescent="0.2">
      <c r="A28" t="s">
        <v>25</v>
      </c>
      <c r="B28" t="str">
        <f>'[1]EDX-EUROPE'!B16</f>
        <v>France</v>
      </c>
      <c r="C28" t="s">
        <v>8</v>
      </c>
      <c r="D28" t="s">
        <v>59</v>
      </c>
      <c r="E28" s="2">
        <v>0</v>
      </c>
      <c r="F28">
        <f>IF(E28&lt;=5000,1,IF(E28&lt;=15000,2,IF(E28&lt;=25000,3,IF(E28&lt;=35000,4,5))))</f>
        <v>1</v>
      </c>
      <c r="G28">
        <v>501</v>
      </c>
      <c r="I28">
        <v>1</v>
      </c>
      <c r="J28">
        <f>SUM(Table3[[#This Row],[courseraMOOCS]:[edXMOOCS]])</f>
        <v>1</v>
      </c>
      <c r="K28" s="4">
        <f>SUM(Table3[[#This Row],[courseraMOOCS]:[edXMOOCS]])/EXP(Table3[[#This Row],[universitySizeValue]])</f>
        <v>0.36787944117144233</v>
      </c>
      <c r="L28" s="5">
        <v>16</v>
      </c>
      <c r="M28" s="4">
        <f>EXP(-Table3[[#This Row],[M2]])</f>
        <v>0.69220062755534639</v>
      </c>
      <c r="N28" s="5">
        <v>25</v>
      </c>
      <c r="O28" s="4">
        <f>SUM(Table3[[#This Row],[courseraMOOCS]:[edXMOOCS]])/EXP(-Table3[[#This Row],[shangaiRanking]]/500)</f>
        <v>2.7237238323058088</v>
      </c>
      <c r="P28" s="2">
        <v>27</v>
      </c>
    </row>
    <row r="29" spans="1:16" x14ac:dyDescent="0.2">
      <c r="A29" t="s">
        <v>29</v>
      </c>
      <c r="B29" t="str">
        <f>'[1]EDX-EUROPE'!B18</f>
        <v>Russia</v>
      </c>
      <c r="C29" t="s">
        <v>30</v>
      </c>
      <c r="D29" t="s">
        <v>59</v>
      </c>
      <c r="E29" s="2">
        <v>12000</v>
      </c>
      <c r="F29">
        <f>IF(E29&lt;=5000,1,IF(E29&lt;=15000,2,IF(E29&lt;=25000,3,IF(E29&lt;=35000,4,5))))</f>
        <v>2</v>
      </c>
      <c r="G29">
        <v>501</v>
      </c>
      <c r="I29">
        <v>1</v>
      </c>
      <c r="J29">
        <f>SUM(Table3[[#This Row],[courseraMOOCS]:[edXMOOCS]])</f>
        <v>1</v>
      </c>
      <c r="K29" s="4">
        <f>SUM(Table3[[#This Row],[courseraMOOCS]:[edXMOOCS]])/EXP(Table3[[#This Row],[universitySizeValue]])</f>
        <v>0.1353352832366127</v>
      </c>
      <c r="L29" s="5">
        <v>19</v>
      </c>
      <c r="M29" s="4">
        <f>EXP(-Table3[[#This Row],[M2]])</f>
        <v>0.87342301849311665</v>
      </c>
      <c r="N29" s="5">
        <v>17</v>
      </c>
      <c r="O29" s="4">
        <f>SUM(Table3[[#This Row],[courseraMOOCS]:[edXMOOCS]])/EXP(-Table3[[#This Row],[shangaiRanking]]/500)</f>
        <v>2.7237238323058088</v>
      </c>
      <c r="P29" s="2">
        <v>28</v>
      </c>
    </row>
    <row r="30" spans="1:16" x14ac:dyDescent="0.2">
      <c r="A30" t="s">
        <v>40</v>
      </c>
      <c r="B30" t="str">
        <f>[1]COURSERA_EUROPE!I3</f>
        <v>Denmark</v>
      </c>
      <c r="C30" t="s">
        <v>27</v>
      </c>
      <c r="D30" t="s">
        <v>59</v>
      </c>
      <c r="E30" s="2">
        <v>22829</v>
      </c>
      <c r="F30">
        <f>IF(E30&lt;=5000,1,IF(E30&lt;=15000,2,IF(E30&lt;=25000,3,IF(E30&lt;=35000,4,5))))</f>
        <v>3</v>
      </c>
      <c r="G30">
        <v>501</v>
      </c>
      <c r="H30">
        <v>1</v>
      </c>
      <c r="J30">
        <f>SUM(Table3[[#This Row],[courseraMOOCS]:[edXMOOCS]])</f>
        <v>1</v>
      </c>
      <c r="K30" s="4">
        <f>SUM(Table3[[#This Row],[courseraMOOCS]:[edXMOOCS]])/EXP(Table3[[#This Row],[universitySizeValue]])</f>
        <v>4.9787068367863944E-2</v>
      </c>
      <c r="L30" s="5">
        <v>28</v>
      </c>
      <c r="M30" s="4">
        <f>EXP(-Table3[[#This Row],[M2]])</f>
        <v>0.95143199290045344</v>
      </c>
      <c r="N30" s="5">
        <v>9</v>
      </c>
      <c r="O30" s="4">
        <f>SUM(Table3[[#This Row],[courseraMOOCS]:[edXMOOCS]])/EXP(-Table3[[#This Row],[shangaiRanking]]/500)</f>
        <v>2.7237238323058088</v>
      </c>
      <c r="P30" s="2">
        <v>29</v>
      </c>
    </row>
    <row r="31" spans="1:16" x14ac:dyDescent="0.2">
      <c r="A31" t="s">
        <v>26</v>
      </c>
      <c r="B31" t="str">
        <f>[1]COURSERA_EUROPE!I39</f>
        <v>Denmark</v>
      </c>
      <c r="C31" t="s">
        <v>27</v>
      </c>
      <c r="D31" t="s">
        <v>59</v>
      </c>
      <c r="E31" s="2">
        <v>11190</v>
      </c>
      <c r="F31">
        <f>IF(E31&lt;=5000,1,IF(E31&lt;=15000,2,IF(E31&lt;=25000,3,IF(E31&lt;=35000,4,5))))</f>
        <v>2</v>
      </c>
      <c r="G31">
        <v>151</v>
      </c>
      <c r="H31">
        <v>2</v>
      </c>
      <c r="J31">
        <f>SUM(Table3[[#This Row],[courseraMOOCS]:[edXMOOCS]])</f>
        <v>2</v>
      </c>
      <c r="K31" s="4">
        <f>SUM(Table3[[#This Row],[courseraMOOCS]:[edXMOOCS]])/EXP(Table3[[#This Row],[universitySizeValue]])</f>
        <v>0.2706705664732254</v>
      </c>
      <c r="L31" s="5">
        <v>17</v>
      </c>
      <c r="M31" s="4">
        <f>EXP(-Table3[[#This Row],[M2]])</f>
        <v>0.7628677692336272</v>
      </c>
      <c r="N31" s="5">
        <v>21</v>
      </c>
      <c r="O31" s="4">
        <f>SUM(Table3[[#This Row],[courseraMOOCS]:[edXMOOCS]])/EXP(-Table3[[#This Row],[shangaiRanking]]/500)</f>
        <v>2.7051224534189644</v>
      </c>
      <c r="P31" s="2">
        <v>30</v>
      </c>
    </row>
    <row r="32" spans="1:16" x14ac:dyDescent="0.2">
      <c r="A32" t="s">
        <v>36</v>
      </c>
      <c r="B32" t="str">
        <f>[1]COURSERA_EUROPE!I8</f>
        <v>Israel</v>
      </c>
      <c r="C32" t="s">
        <v>24</v>
      </c>
      <c r="D32" t="s">
        <v>59</v>
      </c>
      <c r="E32" s="2">
        <v>23000</v>
      </c>
      <c r="F32">
        <f>IF(E32&lt;=5000,1,IF(E32&lt;=15000,2,IF(E32&lt;=25000,3,IF(E32&lt;=35000,4,5))))</f>
        <v>3</v>
      </c>
      <c r="G32">
        <v>87</v>
      </c>
      <c r="H32">
        <v>2</v>
      </c>
      <c r="J32">
        <f>SUM(Table3[[#This Row],[courseraMOOCS]:[edXMOOCS]])</f>
        <v>2</v>
      </c>
      <c r="K32" s="4">
        <f>SUM(Table3[[#This Row],[courseraMOOCS]:[edXMOOCS]])/EXP(Table3[[#This Row],[universitySizeValue]])</f>
        <v>9.9574136735727889E-2</v>
      </c>
      <c r="L32" s="5">
        <v>24</v>
      </c>
      <c r="M32" s="4">
        <f>EXP(-Table3[[#This Row],[M2]])</f>
        <v>0.90522283711452844</v>
      </c>
      <c r="N32" s="5">
        <v>14</v>
      </c>
      <c r="O32" s="4">
        <f>SUM(Table3[[#This Row],[courseraMOOCS]:[edXMOOCS]])/EXP(-Table3[[#This Row],[shangaiRanking]]/500)</f>
        <v>2.3801111316407253</v>
      </c>
      <c r="P32" s="2">
        <v>31</v>
      </c>
    </row>
    <row r="33" spans="1:16" x14ac:dyDescent="0.2">
      <c r="A33" t="s">
        <v>31</v>
      </c>
      <c r="B33" t="str">
        <f>[1]COURSERA_EUROPE!I40</f>
        <v>Netherlands</v>
      </c>
      <c r="C33" t="s">
        <v>6</v>
      </c>
      <c r="D33" t="s">
        <v>59</v>
      </c>
      <c r="E33" s="2">
        <v>9711</v>
      </c>
      <c r="F33">
        <f>IF(E33&lt;=5000,1,IF(E33&lt;=15000,2,IF(E33&lt;=25000,3,IF(E33&lt;=35000,4,5))))</f>
        <v>2</v>
      </c>
      <c r="G33">
        <v>201</v>
      </c>
      <c r="H33">
        <v>1</v>
      </c>
      <c r="J33">
        <f>SUM(Table3[[#This Row],[courseraMOOCS]:[edXMOOCS]])</f>
        <v>1</v>
      </c>
      <c r="K33" s="4">
        <f>SUM(Table3[[#This Row],[courseraMOOCS]:[edXMOOCS]])/EXP(Table3[[#This Row],[universitySizeValue]])</f>
        <v>0.1353352832366127</v>
      </c>
      <c r="L33" s="5">
        <v>20</v>
      </c>
      <c r="M33" s="4">
        <f>EXP(-Table3[[#This Row],[M2]])</f>
        <v>0.87342301849311665</v>
      </c>
      <c r="N33" s="5">
        <v>18</v>
      </c>
      <c r="O33" s="4">
        <f>SUM(Table3[[#This Row],[courseraMOOCS]:[edXMOOCS]])/EXP(-Table3[[#This Row],[shangaiRanking]]/500)</f>
        <v>1.4948113326760428</v>
      </c>
      <c r="P33" s="2">
        <v>32</v>
      </c>
    </row>
    <row r="34" spans="1:16" x14ac:dyDescent="0.2">
      <c r="A34" t="s">
        <v>32</v>
      </c>
      <c r="B34" t="str">
        <f>[1]COURSERA_EUROPE!I69</f>
        <v>Switzerland</v>
      </c>
      <c r="C34" t="s">
        <v>4</v>
      </c>
      <c r="D34" t="s">
        <v>59</v>
      </c>
      <c r="E34" s="2">
        <v>13500</v>
      </c>
      <c r="F34">
        <f>IF(E34&lt;=5000,1,IF(E34&lt;=15000,2,IF(E34&lt;=25000,3,IF(E34&lt;=35000,4,5))))</f>
        <v>2</v>
      </c>
      <c r="G34">
        <v>201</v>
      </c>
      <c r="H34">
        <v>1</v>
      </c>
      <c r="J34">
        <f>SUM(Table3[[#This Row],[courseraMOOCS]:[edXMOOCS]])</f>
        <v>1</v>
      </c>
      <c r="K34" s="4">
        <f>SUM(Table3[[#This Row],[courseraMOOCS]:[edXMOOCS]])/EXP(Table3[[#This Row],[universitySizeValue]])</f>
        <v>0.1353352832366127</v>
      </c>
      <c r="L34" s="5">
        <v>21</v>
      </c>
      <c r="M34" s="4">
        <f>EXP(-Table3[[#This Row],[M2]])</f>
        <v>0.87342301849311665</v>
      </c>
      <c r="N34" s="5">
        <v>19</v>
      </c>
      <c r="O34" s="4">
        <f>SUM(Table3[[#This Row],[courseraMOOCS]:[edXMOOCS]])/EXP(-Table3[[#This Row],[shangaiRanking]]/500)</f>
        <v>1.4948113326760428</v>
      </c>
      <c r="P34" s="2">
        <v>33</v>
      </c>
    </row>
    <row r="35" spans="1:16" x14ac:dyDescent="0.2">
      <c r="A35" t="s">
        <v>48</v>
      </c>
      <c r="B35" t="str">
        <f>[1]COURSERA_EUROPE!I19</f>
        <v>Italy</v>
      </c>
      <c r="C35" t="s">
        <v>49</v>
      </c>
      <c r="D35" t="s">
        <v>59</v>
      </c>
      <c r="E35" s="2">
        <v>112564</v>
      </c>
      <c r="F35">
        <f>IF(E35&lt;=5000,1,IF(E35&lt;=15000,2,IF(E35&lt;=25000,3,IF(E35&lt;=35000,4,5))))</f>
        <v>5</v>
      </c>
      <c r="G35">
        <v>151</v>
      </c>
      <c r="H35">
        <v>1</v>
      </c>
      <c r="J35">
        <f>SUM(Table3[[#This Row],[courseraMOOCS]:[edXMOOCS]])</f>
        <v>1</v>
      </c>
      <c r="K35" s="4">
        <f>SUM(Table3[[#This Row],[courseraMOOCS]:[edXMOOCS]])/EXP(Table3[[#This Row],[universitySizeValue]])</f>
        <v>6.737946999085467E-3</v>
      </c>
      <c r="L35" s="5">
        <v>35</v>
      </c>
      <c r="M35" s="4">
        <f>EXP(-Table3[[#This Row],[M2]])</f>
        <v>0.99328470206784147</v>
      </c>
      <c r="N35" s="5">
        <v>2</v>
      </c>
      <c r="O35" s="4">
        <f>SUM(Table3[[#This Row],[courseraMOOCS]:[edXMOOCS]])/EXP(-Table3[[#This Row],[shangaiRanking]]/500)</f>
        <v>1.3525612267094822</v>
      </c>
      <c r="P35" s="2">
        <v>34</v>
      </c>
    </row>
    <row r="36" spans="1:16" x14ac:dyDescent="0.2">
      <c r="A36" t="s">
        <v>50</v>
      </c>
      <c r="B36" t="str">
        <f>[1]COURSERA_EUROPE!I2</f>
        <v>Sweden</v>
      </c>
      <c r="C36" t="s">
        <v>10</v>
      </c>
      <c r="D36" t="s">
        <v>59</v>
      </c>
      <c r="E36" s="2">
        <v>41000</v>
      </c>
      <c r="F36">
        <f>IF(E36&lt;=5000,1,IF(E36&lt;=15000,2,IF(E36&lt;=25000,3,IF(E36&lt;=35000,4,5))))</f>
        <v>5</v>
      </c>
      <c r="G36">
        <v>101</v>
      </c>
      <c r="H36">
        <v>1</v>
      </c>
      <c r="J36">
        <f>SUM(Table3[[#This Row],[courseraMOOCS]:[edXMOOCS]])</f>
        <v>1</v>
      </c>
      <c r="K36" s="4">
        <f>SUM(Table3[[#This Row],[courseraMOOCS]:[edXMOOCS]])/EXP(Table3[[#This Row],[universitySizeValue]])</f>
        <v>6.737946999085467E-3</v>
      </c>
      <c r="L36" s="5">
        <v>36</v>
      </c>
      <c r="M36" s="4">
        <f>EXP(-Table3[[#This Row],[M2]])</f>
        <v>0.99328470206784147</v>
      </c>
      <c r="N36" s="5">
        <v>3</v>
      </c>
      <c r="O36" s="4">
        <f>SUM(Table3[[#This Row],[courseraMOOCS]:[edXMOOCS]])/EXP(-Table3[[#This Row],[shangaiRanking]]/500)</f>
        <v>1.2238480081113581</v>
      </c>
      <c r="P36" s="2">
        <v>35</v>
      </c>
    </row>
    <row r="37" spans="1:16" x14ac:dyDescent="0.2">
      <c r="A37" t="s">
        <v>41</v>
      </c>
      <c r="B37" t="str">
        <f>'[1]EDX-EUROPE'!B14</f>
        <v>UK</v>
      </c>
      <c r="C37" t="s">
        <v>34</v>
      </c>
      <c r="D37" t="s">
        <v>59</v>
      </c>
      <c r="E37" s="2">
        <v>22602</v>
      </c>
      <c r="F37">
        <f>IF(E37&lt;=5000,1,IF(E37&lt;=15000,2,IF(E37&lt;=25000,3,IF(E37&lt;=35000,4,5))))</f>
        <v>3</v>
      </c>
      <c r="G37">
        <v>7</v>
      </c>
      <c r="I37">
        <v>1</v>
      </c>
      <c r="J37">
        <f>SUM(Table3[[#This Row],[courseraMOOCS]:[edXMOOCS]])</f>
        <v>1</v>
      </c>
      <c r="K37" s="4">
        <f>SUM(Table3[[#This Row],[courseraMOOCS]:[edXMOOCS]])/EXP(Table3[[#This Row],[universitySizeValue]])</f>
        <v>4.9787068367863944E-2</v>
      </c>
      <c r="L37" s="5">
        <v>29</v>
      </c>
      <c r="M37" s="4">
        <f>EXP(-Table3[[#This Row],[M2]])</f>
        <v>0.95143199290045344</v>
      </c>
      <c r="N37" s="5">
        <v>10</v>
      </c>
      <c r="O37" s="4">
        <f>SUM(Table3[[#This Row],[courseraMOOCS]:[edXMOOCS]])/EXP(-Table3[[#This Row],[shangaiRanking]]/500)</f>
        <v>1.0140984589384923</v>
      </c>
      <c r="P37" s="2">
        <v>36</v>
      </c>
    </row>
    <row r="38" spans="1:16" x14ac:dyDescent="0.2">
      <c r="A38" t="s">
        <v>51</v>
      </c>
      <c r="B38" t="str">
        <f>'[1]EDX-EUROPE'!B7</f>
        <v>UK</v>
      </c>
      <c r="C38" t="s">
        <v>34</v>
      </c>
      <c r="D38" t="s">
        <v>59</v>
      </c>
      <c r="E38" s="2">
        <v>16610</v>
      </c>
      <c r="F38">
        <f>IF(E38&lt;=5000,1,IF(E38&lt;=15000,2,IF(E38&lt;=25000,3,IF(E38&lt;=35000,4,5))))</f>
        <v>3</v>
      </c>
      <c r="G38">
        <v>22</v>
      </c>
      <c r="I38">
        <v>0</v>
      </c>
      <c r="J38">
        <f>SUM(Table3[[#This Row],[courseraMOOCS]:[edXMOOCS]])</f>
        <v>0</v>
      </c>
      <c r="K38" s="4">
        <f>SUM(Table3[[#This Row],[courseraMOOCS]:[edXMOOCS]])/EXP(Table3[[#This Row],[universitySizeValue]])</f>
        <v>0</v>
      </c>
      <c r="L38" s="5">
        <v>37</v>
      </c>
      <c r="M38" s="4">
        <f>EXP(-Table3[[#This Row],[M2]])</f>
        <v>1</v>
      </c>
      <c r="N38" s="5">
        <v>1</v>
      </c>
      <c r="O38" s="4">
        <f>SUM(Table3[[#This Row],[courseraMOOCS]:[edXMOOCS]])/EXP(-Table3[[#This Row],[shangaiRanking]]/500)</f>
        <v>0</v>
      </c>
      <c r="P38" s="2">
        <v>37</v>
      </c>
    </row>
    <row r="39" spans="1:16" x14ac:dyDescent="0.2">
      <c r="A39" t="s">
        <v>66</v>
      </c>
      <c r="B39" t="s">
        <v>67</v>
      </c>
      <c r="C39" t="s">
        <v>69</v>
      </c>
      <c r="D39" t="s">
        <v>68</v>
      </c>
      <c r="E39" s="2">
        <v>12610</v>
      </c>
      <c r="F39">
        <f>IF(E39&lt;=5000,1,IF(E39&lt;=15000,2,IF(E39&lt;=25000,3,IF(E39&lt;=35000,4,5))))</f>
        <v>2</v>
      </c>
      <c r="G39">
        <v>800</v>
      </c>
      <c r="H39">
        <v>11</v>
      </c>
      <c r="I39">
        <v>2</v>
      </c>
      <c r="J39" s="6">
        <f>SUM(Table3[[#This Row],[courseraMOOCS]:[edXMOOCS]])</f>
        <v>13</v>
      </c>
      <c r="K39" s="7">
        <f>SUM(Table3[[#This Row],[courseraMOOCS]:[edXMOOCS]])/EXP(Table3[[#This Row],[universitySizeValue]])</f>
        <v>1.759358682075965</v>
      </c>
      <c r="L39" s="5">
        <v>38</v>
      </c>
      <c r="M39" s="7">
        <f>EXP(-Table3[[#This Row],[M2]])</f>
        <v>0.17215523466557536</v>
      </c>
      <c r="N39" s="5">
        <v>38</v>
      </c>
      <c r="O39" s="7">
        <f>SUM(Table3[[#This Row],[courseraMOOCS]:[edXMOOCS]])/EXP(-Table3[[#This Row],[shangaiRanking]]/500)</f>
        <v>64.389421517136498</v>
      </c>
      <c r="P39" s="2">
        <v>38</v>
      </c>
    </row>
    <row r="40" spans="1:16" x14ac:dyDescent="0.2">
      <c r="A40" t="s">
        <v>70</v>
      </c>
      <c r="B40" t="s">
        <v>71</v>
      </c>
      <c r="C40" t="s">
        <v>72</v>
      </c>
      <c r="D40" t="s">
        <v>73</v>
      </c>
      <c r="E40" s="2">
        <v>26610</v>
      </c>
      <c r="F40">
        <f>IF(E40&lt;=5000,1,IF(E40&lt;=15000,2,IF(E40&lt;=25000,3,IF(E40&lt;=35000,4,5))))</f>
        <v>4</v>
      </c>
      <c r="G40">
        <v>501</v>
      </c>
      <c r="H40">
        <v>6</v>
      </c>
      <c r="I40">
        <v>4</v>
      </c>
      <c r="J40" s="6">
        <f>SUM(Table3[[#This Row],[courseraMOOCS]:[edXMOOCS]])</f>
        <v>10</v>
      </c>
      <c r="K40" s="7">
        <f>SUM(Table3[[#This Row],[courseraMOOCS]:[edXMOOCS]])/EXP(Table3[[#This Row],[universitySizeValue]])</f>
        <v>0.18315638888734181</v>
      </c>
      <c r="L40" s="5">
        <v>39</v>
      </c>
      <c r="M40" s="7">
        <f>EXP(-Table3[[#This Row],[M2]])</f>
        <v>0.83263793023497767</v>
      </c>
      <c r="N40" s="5">
        <v>39</v>
      </c>
      <c r="O40" s="7">
        <f>SUM(Table3[[#This Row],[courseraMOOCS]:[edXMOOCS]])/EXP(-Table3[[#This Row],[shangaiRanking]]/500)</f>
        <v>27.237238323058087</v>
      </c>
      <c r="P40" s="2">
        <v>39</v>
      </c>
    </row>
    <row r="41" spans="1:16" x14ac:dyDescent="0.2">
      <c r="A41" t="s">
        <v>74</v>
      </c>
      <c r="B41" t="s">
        <v>75</v>
      </c>
      <c r="C41" t="s">
        <v>76</v>
      </c>
      <c r="D41" t="s">
        <v>77</v>
      </c>
      <c r="E41" s="2">
        <v>48088</v>
      </c>
      <c r="F41">
        <f>IF(E41&lt;=5000,1,IF(E41&lt;=15000,2,IF(E41&lt;=25000,3,IF(E41&lt;=35000,4,5))))</f>
        <v>5</v>
      </c>
      <c r="G41">
        <v>101</v>
      </c>
      <c r="H41">
        <v>6</v>
      </c>
      <c r="I41">
        <v>9</v>
      </c>
      <c r="J41" s="6">
        <f>SUM(Table3[[#This Row],[courseraMOOCS]:[edXMOOCS]])</f>
        <v>15</v>
      </c>
      <c r="K41" s="7">
        <f>SUM(Table3[[#This Row],[courseraMOOCS]:[edXMOOCS]])/EXP(Table3[[#This Row],[universitySizeValue]])</f>
        <v>0.10106920498628201</v>
      </c>
      <c r="L41" s="5">
        <v>40</v>
      </c>
      <c r="M41" s="7">
        <f>EXP(-Table3[[#This Row],[M2]])</f>
        <v>0.90387047837729029</v>
      </c>
      <c r="N41" s="5">
        <v>40</v>
      </c>
      <c r="O41" s="7">
        <f>SUM(Table3[[#This Row],[courseraMOOCS]:[edXMOOCS]])/EXP(-Table3[[#This Row],[shangaiRanking]]/500)</f>
        <v>18.357720121670372</v>
      </c>
      <c r="P41" s="2">
        <v>40</v>
      </c>
    </row>
    <row r="42" spans="1:16" x14ac:dyDescent="0.2">
      <c r="A42" t="s">
        <v>78</v>
      </c>
      <c r="B42" t="s">
        <v>79</v>
      </c>
      <c r="C42" t="s">
        <v>80</v>
      </c>
      <c r="D42" t="s">
        <v>81</v>
      </c>
      <c r="E42" s="2">
        <v>11088</v>
      </c>
      <c r="F42">
        <f>IF(E42&lt;=5000,1,IF(E42&lt;=15000,2,IF(E42&lt;=25000,3,IF(E42&lt;=35000,4,5))))</f>
        <v>2</v>
      </c>
      <c r="G42">
        <v>101</v>
      </c>
      <c r="H42">
        <v>16</v>
      </c>
      <c r="I42">
        <v>19</v>
      </c>
      <c r="J42" s="6">
        <f>SUM(Table3[[#This Row],[courseraMOOCS]:[edXMOOCS]])</f>
        <v>35</v>
      </c>
      <c r="K42" s="7">
        <f>SUM(Table3[[#This Row],[courseraMOOCS]:[edXMOOCS]])/EXP(Table3[[#This Row],[universitySizeValue]])</f>
        <v>4.7367349132814445</v>
      </c>
      <c r="L42" s="5">
        <v>41</v>
      </c>
      <c r="M42" s="7">
        <f>EXP(-Table3[[#This Row],[M2]])</f>
        <v>8.7672252542509641E-3</v>
      </c>
      <c r="N42" s="5">
        <v>41</v>
      </c>
      <c r="O42" s="7">
        <f>SUM(Table3[[#This Row],[courseraMOOCS]:[edXMOOCS]])/EXP(-Table3[[#This Row],[shangaiRanking]]/500)</f>
        <v>42.834680283897534</v>
      </c>
      <c r="P42" s="2">
        <v>41</v>
      </c>
    </row>
    <row r="43" spans="1:16" x14ac:dyDescent="0.2">
      <c r="P43" s="2"/>
    </row>
    <row r="44" spans="1:16" x14ac:dyDescent="0.2">
      <c r="P44" s="2"/>
    </row>
    <row r="45" spans="1:16" x14ac:dyDescent="0.2">
      <c r="P45" s="2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tfg.csv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2018-02-07T02:38:04Z</dcterms:created>
  <dcterms:modified xsi:type="dcterms:W3CDTF">2018-06-08T21:52:26Z</dcterms:modified>
</cp:coreProperties>
</file>