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<sst xmlns="http://schemas.openxmlformats.org/spreadsheetml/2006/main" count="379" uniqueCount="144">
  <si>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</si>
  <si>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</si>
  <si>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</si>
  <si>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</si>
  <si>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</si>
  <si>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</si>
  <si>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</si>
  <si>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</si>
  <si>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</si>
  <si>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Sim.Pins</t>
  </si>
  <si>
    <t>Sim.Device</t>
  </si>
  <si>
    <t>Sim.Library</t>
  </si>
  <si>
    <t>Sim.Name</t>
  </si>
  <si>
    <t>1</t>
  </si>
  <si>
    <t/>
  </si>
  <si>
    <t>Arduino_UNO_R3</t>
  </si>
  <si>
    <t>A1</t>
  </si>
  <si>
    <t xml:space="preserve"> </t>
  </si>
  <si>
    <t>https://www.arduino.cc/en/Main/arduinoBoardUno</t>
  </si>
  <si>
    <t>2</t>
  </si>
  <si>
    <t>C</t>
  </si>
  <si>
    <t>C2</t>
  </si>
  <si>
    <t>10n</t>
  </si>
  <si>
    <t>C_Disc_D7.0mm_W2.5mm_P5.00mm</t>
  </si>
  <si>
    <t>~</t>
  </si>
  <si>
    <t>3</t>
  </si>
  <si>
    <t>C_Polarized_Small_US</t>
  </si>
  <si>
    <t>C4</t>
  </si>
  <si>
    <t>47n</t>
  </si>
  <si>
    <t>4</t>
  </si>
  <si>
    <t>C1 C3 C5</t>
  </si>
  <si>
    <t>10u</t>
  </si>
  <si>
    <t>CP_Radial_D10.0mm_P5.00mm_P7.50mm</t>
  </si>
  <si>
    <t>5</t>
  </si>
  <si>
    <t>C8</t>
  </si>
  <si>
    <t>6</t>
  </si>
  <si>
    <t>C_Small</t>
  </si>
  <si>
    <t>C6 C7</t>
  </si>
  <si>
    <t>7</t>
  </si>
  <si>
    <t>AudioJack2_Ground</t>
  </si>
  <si>
    <t>J8</t>
  </si>
  <si>
    <t>8</t>
  </si>
  <si>
    <t>Conn_01x01</t>
  </si>
  <si>
    <t>J3 J4</t>
  </si>
  <si>
    <t>PinSocket_1x01_P1.27mm_Vertical</t>
  </si>
  <si>
    <t>9</t>
  </si>
  <si>
    <t>Conn_01x02</t>
  </si>
  <si>
    <t>J2 J5 J6</t>
  </si>
  <si>
    <t>PhoenixContact_SPT_2.5_2-H-5.0_1x02_P5.0mm_Horizontal</t>
  </si>
  <si>
    <t>10</t>
  </si>
  <si>
    <t>Conn_01x03</t>
  </si>
  <si>
    <t>J1 J7</t>
  </si>
  <si>
    <t>PinHeader_1x03_P1.00mm_Vertical</t>
  </si>
  <si>
    <t>11</t>
  </si>
  <si>
    <t>Speaker</t>
  </si>
  <si>
    <t>LS1</t>
  </si>
  <si>
    <t>12</t>
  </si>
  <si>
    <t>Microphone</t>
  </si>
  <si>
    <t>MK1</t>
  </si>
  <si>
    <t>Mic</t>
  </si>
  <si>
    <t>POM-2244P-C3310-2-R</t>
  </si>
  <si>
    <t>13</t>
  </si>
  <si>
    <t>R_US</t>
  </si>
  <si>
    <t>R5 R6 R7 R8 R9 R10 R11 R12 R13 R14 R15 R16 R17 R18 R19 R20 R21 R22 R23 R24 R26</t>
  </si>
  <si>
    <t>2k2</t>
  </si>
  <si>
    <t>R_Axial_Power_L25.0mm_W6.4mm_P27.94mm</t>
  </si>
  <si>
    <t>21</t>
  </si>
  <si>
    <t>14</t>
  </si>
  <si>
    <t>R1</t>
  </si>
  <si>
    <t>4k7</t>
  </si>
  <si>
    <t>15</t>
  </si>
  <si>
    <t>R4</t>
  </si>
  <si>
    <t>8k2</t>
  </si>
  <si>
    <t>16</t>
  </si>
  <si>
    <t>R_Potentiometer_US</t>
  </si>
  <si>
    <t>R2 R3 R25</t>
  </si>
  <si>
    <t>100k</t>
  </si>
  <si>
    <t>Potentiometer_Bourns_3296W_Vertical</t>
  </si>
  <si>
    <t>17</t>
  </si>
  <si>
    <t>OPAMP</t>
  </si>
  <si>
    <t>U1</t>
  </si>
  <si>
    <t>${SIM.PARAMS}</t>
  </si>
  <si>
    <t>https://ngspice.sourceforge.io/docs/ngspice-html-manual/manual.xhtml#sec__SUBCKT_Subcircuits</t>
  </si>
  <si>
    <t>1=in+ 2=in- 3=vcc 4=vee 5=out</t>
  </si>
  <si>
    <t>SUBCKT</t>
  </si>
  <si>
    <t>/usr/share/kicad/symbols/Simulation_SPICE.sp</t>
  </si>
  <si>
    <t>kicad_builtin_opamp</t>
  </si>
  <si>
    <t>18</t>
  </si>
  <si>
    <t>LM386</t>
  </si>
  <si>
    <t>U2</t>
  </si>
  <si>
    <t>http://www.ti.com/lit/ds/symlink/lm386.pdf</t>
  </si>
  <si>
    <t>KiBot Bill of Materials</t>
  </si>
  <si>
    <t>Schematic:</t>
  </si>
  <si>
    <t>iie_tp</t>
  </si>
  <si>
    <t>Variant:</t>
  </si>
  <si>
    <t>default</t>
  </si>
  <si>
    <t>Revision:</t>
  </si>
  <si>
    <t>Date:</t>
  </si>
  <si>
    <t>2025-05-09_02-13-01</t>
  </si>
  <si>
    <t>KiCad Version:</t>
  </si>
  <si>
    <t>9.0.1+1</t>
  </si>
  <si>
    <t>Component Groups:</t>
  </si>
  <si>
    <t>Component Count: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</si>
  <si>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</si>
  <si>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</si>
  <si>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</si>
  <si>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</si>
  <si>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</si>
  <si>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</si>
  <si>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</si>
  <si>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</si>
  <si>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Arduino UNO Microcontroller Module, release 3</t>
  </si>
  <si>
    <t>Unpolarized capacitor</t>
  </si>
  <si>
    <t>Polarized capacitor, small US symbol</t>
  </si>
  <si>
    <t>Unpolarized capacitor, small symbol</t>
  </si>
  <si>
    <t>Audio Jack, 2 Poles (Mono / TS), Grounded Sleeve</t>
  </si>
  <si>
    <t>Generic connector, single row, 01x01, script generated (kicad-library-utils/schlib/autogen/connector/)</t>
  </si>
  <si>
    <t>Generic connector, single row, 01x02, script generated (kicad-library-utils/schlib/autogen/connector/)</t>
  </si>
  <si>
    <t>Generic connector, single row, 01x03, script generated (kicad-library-utils/schlib/autogen/connector/)</t>
  </si>
  <si>
    <t>Resistor, US symbol</t>
  </si>
  <si>
    <t>Potentiometer, US symbol</t>
  </si>
  <si>
    <t>Operational amplifier, single</t>
  </si>
  <si>
    <t>Low Voltage Audio Power Amplifier, DIP-8/SOIC-8/SSOP-8</t>
  </si>
  <si>
    <t>Board Qty:</t>
  </si>
  <si>
    <t>Total Cost:</t>
  </si>
  <si>
    <t>Unit Cost:</t>
  </si>
  <si>
    <t>Created:</t>
  </si>
  <si>
    <t>2025-05-09 02:13:04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</si>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</sst>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rduino.cc/en/Main/arduinoBoardUno" TargetMode="External"/><Relationship Id="rId2" Type="http://schemas.openxmlformats.org/officeDocument/2006/relationships/hyperlink" Target="https://ngspice.sourceforge.io/docs/ngspice-html-manual/manual.xhtml" TargetMode="External"/><Relationship Id="rId3" Type="http://schemas.openxmlformats.org/officeDocument/2006/relationships/hyperlink" Target="http://www.ti.com/lit/ds/symlink/lm386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5.7109375" customWidth="1"/>
    <col min="4" max="4" width="60.7109375" customWidth="1"/>
    <col min="5" max="5" width="25.7109375" customWidth="1"/>
    <col min="6" max="6" width="58.7109375" customWidth="1"/>
    <col min="7" max="7" width="26.7109375" customWidth="1"/>
    <col min="8" max="8" width="16.7109375" customWidth="1"/>
    <col min="9" max="9" width="60.7109375" customWidth="1"/>
    <col min="10" max="10" width="34.7109375" customWidth="1"/>
    <col min="11" max="11" width="20.7109375" customWidth="1"/>
    <col min="12" max="12" width="49.7109375" customWidth="1"/>
    <col min="13" max="13" width="24.7109375" customWidth="1"/>
  </cols>
  <sheetData>
    <row r="1" spans="1:13" ht="32" customHeight="1">
      <c r="C1" s="1" t="s">
        <v>91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92</v>
      </c>
      <c r="D2" s="3" t="s">
        <v>93</v>
      </c>
      <c r="E2" s="2" t="s">
        <v>101</v>
      </c>
      <c r="F2" s="3">
        <v>18</v>
      </c>
    </row>
    <row r="3" spans="1:13">
      <c r="C3" s="2" t="s">
        <v>94</v>
      </c>
      <c r="D3" s="3" t="s">
        <v>95</v>
      </c>
      <c r="E3" s="2" t="s">
        <v>102</v>
      </c>
      <c r="F3" s="3">
        <v>47</v>
      </c>
    </row>
    <row r="4" spans="1:13">
      <c r="C4" s="2" t="s">
        <v>96</v>
      </c>
      <c r="D4" s="3" t="s">
        <v>14</v>
      </c>
      <c r="E4" s="2" t="s">
        <v>103</v>
      </c>
      <c r="F4" s="3">
        <v>47</v>
      </c>
    </row>
    <row r="5" spans="1:13">
      <c r="C5" s="2" t="s">
        <v>97</v>
      </c>
      <c r="D5" s="3" t="s">
        <v>98</v>
      </c>
      <c r="E5" s="2" t="s">
        <v>104</v>
      </c>
      <c r="F5" s="3">
        <v>1</v>
      </c>
    </row>
    <row r="6" spans="1:13">
      <c r="C6" s="2" t="s">
        <v>99</v>
      </c>
      <c r="D6" s="3" t="s">
        <v>100</v>
      </c>
      <c r="E6" s="2" t="s">
        <v>105</v>
      </c>
      <c r="F6" s="3">
        <v>47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</v>
      </c>
      <c r="C9" s="7" t="s">
        <v>15</v>
      </c>
      <c r="D9" s="7" t="s">
        <v>16</v>
      </c>
      <c r="E9" s="7" t="s">
        <v>15</v>
      </c>
      <c r="F9" s="7" t="s">
        <v>15</v>
      </c>
      <c r="G9" s="5" t="s">
        <v>13</v>
      </c>
      <c r="H9" s="5" t="s">
        <v>17</v>
      </c>
      <c r="I9" s="7" t="s">
        <v>18</v>
      </c>
      <c r="J9" s="6" t="s">
        <v>14</v>
      </c>
      <c r="K9" s="6" t="s">
        <v>14</v>
      </c>
      <c r="L9" s="6" t="s">
        <v>14</v>
      </c>
      <c r="M9" s="6" t="s">
        <v>14</v>
      </c>
    </row>
    <row r="10" spans="1:13">
      <c r="A10" s="8" t="s">
        <v>19</v>
      </c>
      <c r="B10" s="9" t="s">
        <v>14</v>
      </c>
      <c r="C10" s="10" t="s">
        <v>20</v>
      </c>
      <c r="D10" s="10" t="s">
        <v>21</v>
      </c>
      <c r="E10" s="10" t="s">
        <v>22</v>
      </c>
      <c r="F10" s="10" t="s">
        <v>23</v>
      </c>
      <c r="G10" s="8" t="s">
        <v>13</v>
      </c>
      <c r="H10" s="8" t="s">
        <v>17</v>
      </c>
      <c r="I10" s="9" t="s">
        <v>24</v>
      </c>
      <c r="J10" s="9" t="s">
        <v>14</v>
      </c>
      <c r="K10" s="9" t="s">
        <v>14</v>
      </c>
      <c r="L10" s="9" t="s">
        <v>14</v>
      </c>
      <c r="M10" s="9" t="s">
        <v>14</v>
      </c>
    </row>
    <row r="11" spans="1:13">
      <c r="A11" s="5" t="s">
        <v>25</v>
      </c>
      <c r="B11" s="6" t="s">
        <v>14</v>
      </c>
      <c r="C11" s="7" t="s">
        <v>26</v>
      </c>
      <c r="D11" s="7" t="s">
        <v>27</v>
      </c>
      <c r="E11" s="7" t="s">
        <v>28</v>
      </c>
      <c r="F11" s="6" t="s">
        <v>14</v>
      </c>
      <c r="G11" s="5" t="s">
        <v>13</v>
      </c>
      <c r="H11" s="5" t="s">
        <v>17</v>
      </c>
      <c r="I11" s="6" t="s">
        <v>24</v>
      </c>
      <c r="J11" s="6" t="s">
        <v>14</v>
      </c>
      <c r="K11" s="6" t="s">
        <v>14</v>
      </c>
      <c r="L11" s="6" t="s">
        <v>14</v>
      </c>
      <c r="M11" s="6" t="s">
        <v>14</v>
      </c>
    </row>
    <row r="12" spans="1:13">
      <c r="A12" s="8" t="s">
        <v>29</v>
      </c>
      <c r="B12" s="9" t="s">
        <v>14</v>
      </c>
      <c r="C12" s="10" t="s">
        <v>26</v>
      </c>
      <c r="D12" s="10" t="s">
        <v>30</v>
      </c>
      <c r="E12" s="10" t="s">
        <v>31</v>
      </c>
      <c r="F12" s="10" t="s">
        <v>32</v>
      </c>
      <c r="G12" s="8" t="s">
        <v>25</v>
      </c>
      <c r="H12" s="8" t="s">
        <v>17</v>
      </c>
      <c r="I12" s="9" t="s">
        <v>24</v>
      </c>
      <c r="J12" s="9" t="s">
        <v>14</v>
      </c>
      <c r="K12" s="9" t="s">
        <v>14</v>
      </c>
      <c r="L12" s="9" t="s">
        <v>14</v>
      </c>
      <c r="M12" s="9" t="s">
        <v>14</v>
      </c>
    </row>
    <row r="13" spans="1:13">
      <c r="A13" s="5" t="s">
        <v>33</v>
      </c>
      <c r="B13" s="6" t="s">
        <v>14</v>
      </c>
      <c r="C13" s="7" t="s">
        <v>26</v>
      </c>
      <c r="D13" s="7" t="s">
        <v>34</v>
      </c>
      <c r="E13" s="7" t="s">
        <v>26</v>
      </c>
      <c r="F13" s="6" t="s">
        <v>14</v>
      </c>
      <c r="G13" s="5" t="s">
        <v>13</v>
      </c>
      <c r="H13" s="5" t="s">
        <v>17</v>
      </c>
      <c r="I13" s="6" t="s">
        <v>24</v>
      </c>
      <c r="J13" s="6" t="s">
        <v>14</v>
      </c>
      <c r="K13" s="6" t="s">
        <v>14</v>
      </c>
      <c r="L13" s="6" t="s">
        <v>14</v>
      </c>
      <c r="M13" s="6" t="s">
        <v>14</v>
      </c>
    </row>
    <row r="14" spans="1:13">
      <c r="A14" s="8" t="s">
        <v>35</v>
      </c>
      <c r="B14" s="9" t="s">
        <v>14</v>
      </c>
      <c r="C14" s="10" t="s">
        <v>36</v>
      </c>
      <c r="D14" s="10" t="s">
        <v>37</v>
      </c>
      <c r="E14" s="10" t="s">
        <v>36</v>
      </c>
      <c r="F14" s="9" t="s">
        <v>14</v>
      </c>
      <c r="G14" s="8" t="s">
        <v>19</v>
      </c>
      <c r="H14" s="8" t="s">
        <v>17</v>
      </c>
      <c r="I14" s="9" t="s">
        <v>24</v>
      </c>
      <c r="J14" s="9" t="s">
        <v>14</v>
      </c>
      <c r="K14" s="9" t="s">
        <v>14</v>
      </c>
      <c r="L14" s="9" t="s">
        <v>14</v>
      </c>
      <c r="M14" s="9" t="s">
        <v>14</v>
      </c>
    </row>
    <row r="15" spans="1:13">
      <c r="A15" s="5" t="s">
        <v>38</v>
      </c>
      <c r="B15" s="6" t="s">
        <v>14</v>
      </c>
      <c r="C15" s="7" t="s">
        <v>39</v>
      </c>
      <c r="D15" s="7" t="s">
        <v>40</v>
      </c>
      <c r="E15" s="7" t="s">
        <v>39</v>
      </c>
      <c r="F15" s="6" t="s">
        <v>14</v>
      </c>
      <c r="G15" s="5" t="s">
        <v>13</v>
      </c>
      <c r="H15" s="5" t="s">
        <v>17</v>
      </c>
      <c r="I15" s="6" t="s">
        <v>24</v>
      </c>
      <c r="J15" s="6" t="s">
        <v>14</v>
      </c>
      <c r="K15" s="6" t="s">
        <v>14</v>
      </c>
      <c r="L15" s="6" t="s">
        <v>14</v>
      </c>
      <c r="M15" s="6" t="s">
        <v>14</v>
      </c>
    </row>
    <row r="16" spans="1:13">
      <c r="A16" s="8" t="s">
        <v>41</v>
      </c>
      <c r="B16" s="9" t="s">
        <v>14</v>
      </c>
      <c r="C16" s="10" t="s">
        <v>42</v>
      </c>
      <c r="D16" s="10" t="s">
        <v>43</v>
      </c>
      <c r="E16" s="10" t="s">
        <v>42</v>
      </c>
      <c r="F16" s="10" t="s">
        <v>44</v>
      </c>
      <c r="G16" s="8" t="s">
        <v>19</v>
      </c>
      <c r="H16" s="8" t="s">
        <v>17</v>
      </c>
      <c r="I16" s="9" t="s">
        <v>24</v>
      </c>
      <c r="J16" s="9" t="s">
        <v>14</v>
      </c>
      <c r="K16" s="9" t="s">
        <v>14</v>
      </c>
      <c r="L16" s="9" t="s">
        <v>14</v>
      </c>
      <c r="M16" s="9" t="s">
        <v>14</v>
      </c>
    </row>
    <row r="17" spans="1:13">
      <c r="A17" s="5" t="s">
        <v>45</v>
      </c>
      <c r="B17" s="6" t="s">
        <v>14</v>
      </c>
      <c r="C17" s="7" t="s">
        <v>46</v>
      </c>
      <c r="D17" s="7" t="s">
        <v>47</v>
      </c>
      <c r="E17" s="7" t="s">
        <v>46</v>
      </c>
      <c r="F17" s="7" t="s">
        <v>48</v>
      </c>
      <c r="G17" s="5" t="s">
        <v>25</v>
      </c>
      <c r="H17" s="5" t="s">
        <v>17</v>
      </c>
      <c r="I17" s="6" t="s">
        <v>24</v>
      </c>
      <c r="J17" s="6" t="s">
        <v>14</v>
      </c>
      <c r="K17" s="6" t="s">
        <v>14</v>
      </c>
      <c r="L17" s="6" t="s">
        <v>14</v>
      </c>
      <c r="M17" s="6" t="s">
        <v>14</v>
      </c>
    </row>
    <row r="18" spans="1:13">
      <c r="A18" s="8" t="s">
        <v>49</v>
      </c>
      <c r="B18" s="9" t="s">
        <v>14</v>
      </c>
      <c r="C18" s="10" t="s">
        <v>50</v>
      </c>
      <c r="D18" s="10" t="s">
        <v>51</v>
      </c>
      <c r="E18" s="10" t="s">
        <v>50</v>
      </c>
      <c r="F18" s="10" t="s">
        <v>52</v>
      </c>
      <c r="G18" s="8" t="s">
        <v>19</v>
      </c>
      <c r="H18" s="8" t="s">
        <v>17</v>
      </c>
      <c r="I18" s="9" t="s">
        <v>24</v>
      </c>
      <c r="J18" s="9" t="s">
        <v>14</v>
      </c>
      <c r="K18" s="9" t="s">
        <v>14</v>
      </c>
      <c r="L18" s="9" t="s">
        <v>14</v>
      </c>
      <c r="M18" s="9" t="s">
        <v>14</v>
      </c>
    </row>
    <row r="19" spans="1:13">
      <c r="A19" s="5" t="s">
        <v>53</v>
      </c>
      <c r="B19" s="6" t="s">
        <v>14</v>
      </c>
      <c r="C19" s="7" t="s">
        <v>54</v>
      </c>
      <c r="D19" s="7" t="s">
        <v>55</v>
      </c>
      <c r="E19" s="7" t="s">
        <v>54</v>
      </c>
      <c r="F19" s="6" t="s">
        <v>14</v>
      </c>
      <c r="G19" s="5" t="s">
        <v>13</v>
      </c>
      <c r="H19" s="5" t="s">
        <v>17</v>
      </c>
      <c r="I19" s="6" t="s">
        <v>24</v>
      </c>
      <c r="J19" s="6" t="s">
        <v>14</v>
      </c>
      <c r="K19" s="6" t="s">
        <v>14</v>
      </c>
      <c r="L19" s="6" t="s">
        <v>14</v>
      </c>
      <c r="M19" s="6" t="s">
        <v>14</v>
      </c>
    </row>
    <row r="20" spans="1:13">
      <c r="A20" s="8" t="s">
        <v>56</v>
      </c>
      <c r="B20" s="9" t="s">
        <v>14</v>
      </c>
      <c r="C20" s="10" t="s">
        <v>57</v>
      </c>
      <c r="D20" s="10" t="s">
        <v>58</v>
      </c>
      <c r="E20" s="10" t="s">
        <v>59</v>
      </c>
      <c r="F20" s="10" t="s">
        <v>60</v>
      </c>
      <c r="G20" s="8" t="s">
        <v>13</v>
      </c>
      <c r="H20" s="8" t="s">
        <v>17</v>
      </c>
      <c r="I20" s="9" t="s">
        <v>24</v>
      </c>
      <c r="J20" s="9" t="s">
        <v>14</v>
      </c>
      <c r="K20" s="9" t="s">
        <v>14</v>
      </c>
      <c r="L20" s="9" t="s">
        <v>14</v>
      </c>
      <c r="M20" s="9" t="s">
        <v>14</v>
      </c>
    </row>
    <row r="21" spans="1:13" ht="30" customHeight="1">
      <c r="A21" s="5" t="s">
        <v>61</v>
      </c>
      <c r="B21" s="6" t="s">
        <v>14</v>
      </c>
      <c r="C21" s="7" t="s">
        <v>62</v>
      </c>
      <c r="D21" s="7" t="s">
        <v>63</v>
      </c>
      <c r="E21" s="7" t="s">
        <v>64</v>
      </c>
      <c r="F21" s="7" t="s">
        <v>65</v>
      </c>
      <c r="G21" s="5" t="s">
        <v>66</v>
      </c>
      <c r="H21" s="5" t="s">
        <v>17</v>
      </c>
      <c r="I21" s="6" t="s">
        <v>24</v>
      </c>
      <c r="J21" s="6" t="s">
        <v>14</v>
      </c>
      <c r="K21" s="6" t="s">
        <v>14</v>
      </c>
      <c r="L21" s="6" t="s">
        <v>14</v>
      </c>
      <c r="M21" s="6" t="s">
        <v>14</v>
      </c>
    </row>
    <row r="22" spans="1:13">
      <c r="A22" s="8" t="s">
        <v>67</v>
      </c>
      <c r="B22" s="9" t="s">
        <v>14</v>
      </c>
      <c r="C22" s="10" t="s">
        <v>62</v>
      </c>
      <c r="D22" s="10" t="s">
        <v>68</v>
      </c>
      <c r="E22" s="10" t="s">
        <v>69</v>
      </c>
      <c r="F22" s="10" t="s">
        <v>65</v>
      </c>
      <c r="G22" s="8" t="s">
        <v>13</v>
      </c>
      <c r="H22" s="8" t="s">
        <v>17</v>
      </c>
      <c r="I22" s="9" t="s">
        <v>24</v>
      </c>
      <c r="J22" s="9" t="s">
        <v>14</v>
      </c>
      <c r="K22" s="9" t="s">
        <v>14</v>
      </c>
      <c r="L22" s="9" t="s">
        <v>14</v>
      </c>
      <c r="M22" s="9" t="s">
        <v>14</v>
      </c>
    </row>
    <row r="23" spans="1:13">
      <c r="A23" s="5" t="s">
        <v>70</v>
      </c>
      <c r="B23" s="6" t="s">
        <v>14</v>
      </c>
      <c r="C23" s="7" t="s">
        <v>62</v>
      </c>
      <c r="D23" s="7" t="s">
        <v>71</v>
      </c>
      <c r="E23" s="7" t="s">
        <v>72</v>
      </c>
      <c r="F23" s="7" t="s">
        <v>65</v>
      </c>
      <c r="G23" s="5" t="s">
        <v>13</v>
      </c>
      <c r="H23" s="5" t="s">
        <v>17</v>
      </c>
      <c r="I23" s="6" t="s">
        <v>24</v>
      </c>
      <c r="J23" s="6" t="s">
        <v>14</v>
      </c>
      <c r="K23" s="6" t="s">
        <v>14</v>
      </c>
      <c r="L23" s="6" t="s">
        <v>14</v>
      </c>
      <c r="M23" s="6" t="s">
        <v>14</v>
      </c>
    </row>
    <row r="24" spans="1:13">
      <c r="A24" s="8" t="s">
        <v>73</v>
      </c>
      <c r="B24" s="9" t="s">
        <v>14</v>
      </c>
      <c r="C24" s="10" t="s">
        <v>74</v>
      </c>
      <c r="D24" s="10" t="s">
        <v>75</v>
      </c>
      <c r="E24" s="10" t="s">
        <v>76</v>
      </c>
      <c r="F24" s="10" t="s">
        <v>77</v>
      </c>
      <c r="G24" s="8" t="s">
        <v>25</v>
      </c>
      <c r="H24" s="8" t="s">
        <v>17</v>
      </c>
      <c r="I24" s="9" t="s">
        <v>24</v>
      </c>
      <c r="J24" s="9" t="s">
        <v>14</v>
      </c>
      <c r="K24" s="9" t="s">
        <v>14</v>
      </c>
      <c r="L24" s="9" t="s">
        <v>14</v>
      </c>
      <c r="M24" s="9" t="s">
        <v>14</v>
      </c>
    </row>
    <row r="25" spans="1:13" ht="30" customHeight="1">
      <c r="A25" s="5" t="s">
        <v>78</v>
      </c>
      <c r="B25" s="6" t="s">
        <v>14</v>
      </c>
      <c r="C25" s="7" t="s">
        <v>79</v>
      </c>
      <c r="D25" s="7" t="s">
        <v>80</v>
      </c>
      <c r="E25" s="7" t="s">
        <v>81</v>
      </c>
      <c r="F25" s="6" t="s">
        <v>14</v>
      </c>
      <c r="G25" s="5" t="s">
        <v>13</v>
      </c>
      <c r="H25" s="5" t="s">
        <v>17</v>
      </c>
      <c r="I25" s="7" t="s">
        <v>82</v>
      </c>
      <c r="J25" s="11" t="s">
        <v>83</v>
      </c>
      <c r="K25" s="11" t="s">
        <v>84</v>
      </c>
      <c r="L25" s="11" t="s">
        <v>85</v>
      </c>
      <c r="M25" s="11" t="s">
        <v>86</v>
      </c>
    </row>
    <row r="26" spans="1:13">
      <c r="A26" s="8" t="s">
        <v>87</v>
      </c>
      <c r="B26" s="9" t="s">
        <v>14</v>
      </c>
      <c r="C26" s="10" t="s">
        <v>88</v>
      </c>
      <c r="D26" s="10" t="s">
        <v>89</v>
      </c>
      <c r="E26" s="10" t="s">
        <v>88</v>
      </c>
      <c r="F26" s="9" t="s">
        <v>14</v>
      </c>
      <c r="G26" s="8" t="s">
        <v>13</v>
      </c>
      <c r="H26" s="8" t="s">
        <v>17</v>
      </c>
      <c r="I26" s="10" t="s">
        <v>90</v>
      </c>
      <c r="J26" s="9" t="s">
        <v>14</v>
      </c>
      <c r="K26" s="9" t="s">
        <v>14</v>
      </c>
      <c r="L26" s="9" t="s">
        <v>14</v>
      </c>
      <c r="M26" s="9" t="s">
        <v>14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59.7109375" customWidth="1"/>
    <col min="2" max="2" width="21.7109375" customWidth="1"/>
    <col min="3" max="3" width="55.7109375" customWidth="1" outlineLevel="2"/>
    <col min="4" max="4" width="54.7109375" customWidth="1" outlineLevel="2"/>
    <col min="5" max="5" width="50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91</v>
      </c>
      <c r="E1" s="1"/>
      <c r="F1" s="1"/>
      <c r="G1" s="1"/>
      <c r="H1" s="1"/>
    </row>
    <row r="2" spans="1:8">
      <c r="D2" s="2" t="s">
        <v>92</v>
      </c>
      <c r="E2" s="3" t="s">
        <v>93</v>
      </c>
      <c r="G2" s="12" t="s">
        <v>123</v>
      </c>
      <c r="H2" s="12">
        <v>1</v>
      </c>
    </row>
    <row r="3" spans="1:8">
      <c r="D3" s="2" t="s">
        <v>94</v>
      </c>
      <c r="E3" s="3" t="s">
        <v>95</v>
      </c>
      <c r="G3" s="13" t="s">
        <v>125</v>
      </c>
      <c r="H3" s="14">
        <f>TotalCost/BoardQty</f>
        <v>0.0</v>
      </c>
    </row>
    <row r="4" spans="1:8">
      <c r="D4" s="2" t="s">
        <v>96</v>
      </c>
      <c r="E4" s="3" t="s">
        <v>14</v>
      </c>
      <c r="G4" s="13" t="s">
        <v>124</v>
      </c>
      <c r="H4" s="15">
        <f>SUM(H10:H27)</f>
        <v>0</v>
      </c>
    </row>
    <row r="5" spans="1:8">
      <c r="D5" s="2" t="s">
        <v>97</v>
      </c>
      <c r="E5" s="3" t="s">
        <v>98</v>
      </c>
    </row>
    <row r="6" spans="1:8">
      <c r="D6" s="2" t="s">
        <v>99</v>
      </c>
      <c r="E6" s="3" t="s">
        <v>100</v>
      </c>
    </row>
    <row r="8" spans="1:8">
      <c r="A8" s="16" t="s">
        <v>106</v>
      </c>
      <c r="B8" s="16"/>
      <c r="C8" s="16"/>
      <c r="D8" s="16"/>
      <c r="E8" s="16"/>
      <c r="F8" s="16"/>
      <c r="G8" s="16"/>
      <c r="H8" s="16"/>
    </row>
    <row r="9" spans="1:8">
      <c r="A9" s="17" t="s">
        <v>3</v>
      </c>
      <c r="B9" s="17" t="s">
        <v>4</v>
      </c>
      <c r="C9" s="17" t="s">
        <v>1</v>
      </c>
      <c r="D9" s="17" t="s">
        <v>5</v>
      </c>
      <c r="E9" s="17" t="s">
        <v>107</v>
      </c>
      <c r="F9" s="17" t="s">
        <v>108</v>
      </c>
      <c r="G9" s="17" t="s">
        <v>109</v>
      </c>
      <c r="H9" s="17" t="s">
        <v>110</v>
      </c>
    </row>
    <row r="10" spans="1:8">
      <c r="A10" s="18" t="s">
        <v>16</v>
      </c>
      <c r="B10" s="18" t="s">
        <v>15</v>
      </c>
      <c r="C10" s="18" t="s">
        <v>111</v>
      </c>
      <c r="D10" s="18" t="s">
        <v>15</v>
      </c>
      <c r="E10" s="18" t="s">
        <v>18</v>
      </c>
      <c r="F10" s="18">
        <f>BoardQty*1</f>
        <v>1</v>
      </c>
      <c r="H10" s="19">
        <f>IF(AND(ISNUMBER(F10),ISNUMBER(G10)),F10*G10,"")</f>
        <v/>
      </c>
    </row>
    <row r="11" spans="1:8">
      <c r="A11" s="18" t="s">
        <v>21</v>
      </c>
      <c r="B11" s="18" t="s">
        <v>22</v>
      </c>
      <c r="C11" s="18" t="s">
        <v>112</v>
      </c>
      <c r="D11" s="18" t="s">
        <v>23</v>
      </c>
      <c r="F11" s="18">
        <f>BoardQty*1</f>
        <v>1</v>
      </c>
      <c r="H11" s="19">
        <f>IF(AND(ISNUMBER(F11),ISNUMBER(G11)),F11*G11,"")</f>
        <v/>
      </c>
    </row>
    <row r="12" spans="1:8">
      <c r="A12" s="18" t="s">
        <v>27</v>
      </c>
      <c r="B12" s="18" t="s">
        <v>28</v>
      </c>
      <c r="C12" s="18" t="s">
        <v>113</v>
      </c>
      <c r="D12" s="18" t="s">
        <v>14</v>
      </c>
      <c r="F12" s="18">
        <f>BoardQty*1</f>
        <v>1</v>
      </c>
      <c r="H12" s="19">
        <f>IF(AND(ISNUMBER(F12),ISNUMBER(G12)),F12*G12,"")</f>
        <v/>
      </c>
    </row>
    <row r="13" spans="1:8">
      <c r="A13" s="18" t="s">
        <v>30</v>
      </c>
      <c r="B13" s="18" t="s">
        <v>31</v>
      </c>
      <c r="C13" s="18" t="s">
        <v>113</v>
      </c>
      <c r="D13" s="18" t="s">
        <v>32</v>
      </c>
      <c r="F13" s="18">
        <f>CEILING(BoardQty*3,1)</f>
        <v>3</v>
      </c>
      <c r="H13" s="19">
        <f>IF(AND(ISNUMBER(F13),ISNUMBER(G13)),F13*G13,"")</f>
        <v/>
      </c>
    </row>
    <row r="14" spans="1:8">
      <c r="A14" s="18" t="s">
        <v>34</v>
      </c>
      <c r="B14" s="18" t="s">
        <v>26</v>
      </c>
      <c r="C14" s="18" t="s">
        <v>113</v>
      </c>
      <c r="D14" s="18" t="s">
        <v>14</v>
      </c>
      <c r="F14" s="18">
        <f>BoardQty*1</f>
        <v>1</v>
      </c>
      <c r="H14" s="19">
        <f>IF(AND(ISNUMBER(F14),ISNUMBER(G14)),F14*G14,"")</f>
        <v/>
      </c>
    </row>
    <row r="15" spans="1:8">
      <c r="A15" s="18" t="s">
        <v>37</v>
      </c>
      <c r="B15" s="18" t="s">
        <v>36</v>
      </c>
      <c r="C15" s="18" t="s">
        <v>114</v>
      </c>
      <c r="D15" s="18" t="s">
        <v>14</v>
      </c>
      <c r="F15" s="18">
        <f>CEILING(BoardQty*2,1)</f>
        <v>2</v>
      </c>
      <c r="H15" s="19">
        <f>IF(AND(ISNUMBER(F15),ISNUMBER(G15)),F15*G15,"")</f>
        <v/>
      </c>
    </row>
    <row r="16" spans="1:8">
      <c r="A16" s="18" t="s">
        <v>40</v>
      </c>
      <c r="B16" s="18" t="s">
        <v>39</v>
      </c>
      <c r="C16" s="18" t="s">
        <v>115</v>
      </c>
      <c r="D16" s="18" t="s">
        <v>14</v>
      </c>
      <c r="F16" s="18">
        <f>BoardQty*1</f>
        <v>1</v>
      </c>
      <c r="H16" s="19">
        <f>IF(AND(ISNUMBER(F16),ISNUMBER(G16)),F16*G16,"")</f>
        <v/>
      </c>
    </row>
    <row r="17" spans="1:8" ht="30" customHeight="1">
      <c r="A17" s="18" t="s">
        <v>43</v>
      </c>
      <c r="B17" s="18" t="s">
        <v>42</v>
      </c>
      <c r="C17" s="18" t="s">
        <v>116</v>
      </c>
      <c r="D17" s="18" t="s">
        <v>44</v>
      </c>
      <c r="F17" s="18">
        <f>CEILING(BoardQty*2,1)</f>
        <v>2</v>
      </c>
      <c r="H17" s="19">
        <f>IF(AND(ISNUMBER(F17),ISNUMBER(G17)),F17*G17,"")</f>
        <v/>
      </c>
    </row>
    <row r="18" spans="1:8" ht="30" customHeight="1">
      <c r="A18" s="18" t="s">
        <v>47</v>
      </c>
      <c r="B18" s="18" t="s">
        <v>46</v>
      </c>
      <c r="C18" s="18" t="s">
        <v>117</v>
      </c>
      <c r="D18" s="18" t="s">
        <v>48</v>
      </c>
      <c r="F18" s="18">
        <f>CEILING(BoardQty*3,1)</f>
        <v>3</v>
      </c>
      <c r="H18" s="19">
        <f>IF(AND(ISNUMBER(F18),ISNUMBER(G18)),F18*G18,"")</f>
        <v/>
      </c>
    </row>
    <row r="19" spans="1:8" ht="30" customHeight="1">
      <c r="A19" s="18" t="s">
        <v>51</v>
      </c>
      <c r="B19" s="18" t="s">
        <v>50</v>
      </c>
      <c r="C19" s="18" t="s">
        <v>118</v>
      </c>
      <c r="D19" s="18" t="s">
        <v>52</v>
      </c>
      <c r="F19" s="18">
        <f>CEILING(BoardQty*2,1)</f>
        <v>2</v>
      </c>
      <c r="H19" s="19">
        <f>IF(AND(ISNUMBER(F19),ISNUMBER(G19)),F19*G19,"")</f>
        <v/>
      </c>
    </row>
    <row r="20" spans="1:8">
      <c r="A20" s="18" t="s">
        <v>55</v>
      </c>
      <c r="B20" s="18" t="s">
        <v>54</v>
      </c>
      <c r="C20" s="18" t="s">
        <v>54</v>
      </c>
      <c r="D20" s="18" t="s">
        <v>14</v>
      </c>
      <c r="F20" s="18">
        <f>BoardQty*1</f>
        <v>1</v>
      </c>
      <c r="H20" s="19">
        <f>IF(AND(ISNUMBER(F20),ISNUMBER(G20)),F20*G20,"")</f>
        <v/>
      </c>
    </row>
    <row r="21" spans="1:8">
      <c r="A21" s="18" t="s">
        <v>58</v>
      </c>
      <c r="B21" s="18" t="s">
        <v>59</v>
      </c>
      <c r="C21" s="18" t="s">
        <v>57</v>
      </c>
      <c r="D21" s="18" t="s">
        <v>60</v>
      </c>
      <c r="F21" s="18">
        <f>BoardQty*1</f>
        <v>1</v>
      </c>
      <c r="H21" s="19">
        <f>IF(AND(ISNUMBER(F21),ISNUMBER(G21)),F21*G21,"")</f>
        <v/>
      </c>
    </row>
    <row r="22" spans="1:8" ht="30" customHeight="1">
      <c r="A22" s="18" t="s">
        <v>63</v>
      </c>
      <c r="B22" s="18" t="s">
        <v>64</v>
      </c>
      <c r="C22" s="18" t="s">
        <v>119</v>
      </c>
      <c r="D22" s="18" t="s">
        <v>65</v>
      </c>
      <c r="F22" s="18">
        <f>CEILING(BoardQty*21,1)</f>
        <v>21</v>
      </c>
      <c r="H22" s="19">
        <f>IF(AND(ISNUMBER(F22),ISNUMBER(G22)),F22*G22,"")</f>
        <v/>
      </c>
    </row>
    <row r="23" spans="1:8">
      <c r="A23" s="18" t="s">
        <v>68</v>
      </c>
      <c r="B23" s="18" t="s">
        <v>69</v>
      </c>
      <c r="C23" s="18" t="s">
        <v>119</v>
      </c>
      <c r="D23" s="18" t="s">
        <v>65</v>
      </c>
      <c r="F23" s="18">
        <f>BoardQty*1</f>
        <v>1</v>
      </c>
      <c r="H23" s="19">
        <f>IF(AND(ISNUMBER(F23),ISNUMBER(G23)),F23*G23,"")</f>
        <v/>
      </c>
    </row>
    <row r="24" spans="1:8">
      <c r="A24" s="18" t="s">
        <v>71</v>
      </c>
      <c r="B24" s="18" t="s">
        <v>72</v>
      </c>
      <c r="C24" s="18" t="s">
        <v>119</v>
      </c>
      <c r="D24" s="18" t="s">
        <v>65</v>
      </c>
      <c r="F24" s="18">
        <f>BoardQty*1</f>
        <v>1</v>
      </c>
      <c r="H24" s="19">
        <f>IF(AND(ISNUMBER(F24),ISNUMBER(G24)),F24*G24,"")</f>
        <v/>
      </c>
    </row>
    <row r="25" spans="1:8">
      <c r="A25" s="18" t="s">
        <v>75</v>
      </c>
      <c r="B25" s="18" t="s">
        <v>76</v>
      </c>
      <c r="C25" s="18" t="s">
        <v>120</v>
      </c>
      <c r="D25" s="18" t="s">
        <v>77</v>
      </c>
      <c r="F25" s="18">
        <f>CEILING(BoardQty*3,1)</f>
        <v>3</v>
      </c>
      <c r="H25" s="19">
        <f>IF(AND(ISNUMBER(F25),ISNUMBER(G25)),F25*G25,"")</f>
        <v/>
      </c>
    </row>
    <row r="26" spans="1:8" ht="30" customHeight="1">
      <c r="A26" s="18" t="s">
        <v>80</v>
      </c>
      <c r="B26" s="18" t="s">
        <v>81</v>
      </c>
      <c r="C26" s="18" t="s">
        <v>121</v>
      </c>
      <c r="D26" s="18" t="s">
        <v>14</v>
      </c>
      <c r="E26" s="18" t="s">
        <v>82</v>
      </c>
      <c r="F26" s="18">
        <f>BoardQty*1</f>
        <v>1</v>
      </c>
      <c r="H26" s="19">
        <f>IF(AND(ISNUMBER(F26),ISNUMBER(G26)),F26*G26,"")</f>
        <v/>
      </c>
    </row>
    <row r="27" spans="1:8">
      <c r="A27" s="18" t="s">
        <v>89</v>
      </c>
      <c r="B27" s="18" t="s">
        <v>88</v>
      </c>
      <c r="C27" s="18" t="s">
        <v>122</v>
      </c>
      <c r="D27" s="18" t="s">
        <v>14</v>
      </c>
      <c r="E27" s="18" t="s">
        <v>90</v>
      </c>
      <c r="F27" s="18">
        <f>BoardQty*1</f>
        <v>1</v>
      </c>
      <c r="H27" s="19">
        <f>IF(AND(ISNUMBER(F27),ISNUMBER(G27)),F27*G27,"")</f>
        <v/>
      </c>
    </row>
    <row r="30" spans="1:8">
      <c r="A30" s="20" t="s">
        <v>126</v>
      </c>
      <c r="B30" s="21" t="s">
        <v>127</v>
      </c>
    </row>
    <row r="31" spans="1:8">
      <c r="A31" s="22" t="s">
        <v>128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hyperlinks>
    <hyperlink ref="E10" r:id="rId1"/>
    <hyperlink ref="E26" r:id="rId2" location="sec__SUBCKT_Subcircuits"/>
    <hyperlink ref="E27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129</v>
      </c>
    </row>
    <row r="2" spans="1:1">
      <c r="A2" s="7" t="s">
        <v>130</v>
      </c>
    </row>
    <row r="3" spans="1:1">
      <c r="A3" s="5" t="s">
        <v>131</v>
      </c>
    </row>
    <row r="4" spans="1:1">
      <c r="A4" s="11" t="s">
        <v>132</v>
      </c>
    </row>
    <row r="5" spans="1:1">
      <c r="A5" s="6" t="s">
        <v>133</v>
      </c>
    </row>
    <row r="7" spans="1:1">
      <c r="A7" t="s">
        <v>134</v>
      </c>
    </row>
    <row r="8" spans="1:1">
      <c r="A8" s="23" t="s">
        <v>135</v>
      </c>
    </row>
    <row r="9" spans="1:1">
      <c r="A9" s="24" t="s">
        <v>136</v>
      </c>
    </row>
    <row r="10" spans="1:1">
      <c r="A10" s="25" t="s">
        <v>137</v>
      </c>
    </row>
    <row r="11" spans="1:1">
      <c r="A11" s="26" t="s">
        <v>138</v>
      </c>
    </row>
    <row r="12" spans="1:1">
      <c r="A12" s="27" t="s">
        <v>139</v>
      </c>
    </row>
    <row r="13" spans="1:1">
      <c r="A13" s="28" t="s">
        <v>140</v>
      </c>
    </row>
    <row r="14" spans="1:1">
      <c r="A14" s="29" t="s">
        <v>141</v>
      </c>
    </row>
    <row r="15" spans="1:1">
      <c r="A15" s="30" t="s">
        <v>142</v>
      </c>
    </row>
    <row r="16" spans="1:1">
      <c r="A16" s="3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2025-05-09T02:13:04Z</dcterms:created>
  <dcterms:modified xsi:type="dcterms:W3CDTF">2025-05-09T02:13:04Z</dcterms:modified>
</cp:coreProperties>
</file>