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'Costs'!$I$2</definedName>
    <definedName name="_xlnm.Print_Titles" localSheetId="0">BoM!$9:$9</definedName>
    <definedName name="TotalCost" localSheetId="1">'Costs'!$I$4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<sst xmlns="http://schemas.openxmlformats.org/spreadsheetml/2006/main" count="296" uniqueCount="125">
  <si>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</si>
  <si>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</si>
  <si>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</si>
  <si>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</si>
  <si>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</si>
  <si>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</si>
  <si>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</si>
  <si>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</si>
  <si>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</si>
  <si>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MF</t>
  </si>
  <si>
    <t>MAXIMUM_PACKAGE_HEIGHT</t>
  </si>
  <si>
    <t>Package</t>
  </si>
  <si>
    <t>Price</t>
  </si>
  <si>
    <t>Check_prices</t>
  </si>
  <si>
    <t>STANDARD</t>
  </si>
  <si>
    <t>PARTREV</t>
  </si>
  <si>
    <t>SnapEDA_Link</t>
  </si>
  <si>
    <t>MP</t>
  </si>
  <si>
    <t>Purchase-URL</t>
  </si>
  <si>
    <t>Description_1</t>
  </si>
  <si>
    <t>Availability</t>
  </si>
  <si>
    <t>MANUFACTURER</t>
  </si>
  <si>
    <t>MPN</t>
  </si>
  <si>
    <t>OC_FARNELL</t>
  </si>
  <si>
    <t>SUPPLIER</t>
  </si>
  <si>
    <t>OC_NEWARK</t>
  </si>
  <si>
    <t>1</t>
  </si>
  <si>
    <t/>
  </si>
  <si>
    <t>C</t>
  </si>
  <si>
    <t>C1</t>
  </si>
  <si>
    <t>10u1</t>
  </si>
  <si>
    <t>C_Disc_D3.0mm_W1.6mm_P2.50mm</t>
  </si>
  <si>
    <t xml:space="preserve"> </t>
  </si>
  <si>
    <t>~</t>
  </si>
  <si>
    <t>2</t>
  </si>
  <si>
    <t>LED</t>
  </si>
  <si>
    <t>D1 D2 D3 D4 D5 D6</t>
  </si>
  <si>
    <t>LED_1206_3216Metric_Pad1.42x1.75mm_HandSolder</t>
  </si>
  <si>
    <t>6</t>
  </si>
  <si>
    <t>3</t>
  </si>
  <si>
    <t>Conn_01x08_Pin</t>
  </si>
  <si>
    <t>J1</t>
  </si>
  <si>
    <t>PinHeader_1x08_P2.54mm_Horizontal</t>
  </si>
  <si>
    <t>4</t>
  </si>
  <si>
    <t>R</t>
  </si>
  <si>
    <t>R13 R14 R15 R16 R17 R18</t>
  </si>
  <si>
    <t>1k</t>
  </si>
  <si>
    <t>R_0805_2012Metric_Pad1.20x1.40mm_HandSolder</t>
  </si>
  <si>
    <t>5</t>
  </si>
  <si>
    <t>R1 R2 R3 R4 R5 R6 R7 R8 R9 R10 R11 R12</t>
  </si>
  <si>
    <t>10k</t>
  </si>
  <si>
    <t>12</t>
  </si>
  <si>
    <t>TCRT5000</t>
  </si>
  <si>
    <t>Sensor1 Sensor2 Sensor3 Sensor4 Sensor5 Sensor6</t>
  </si>
  <si>
    <t>OPTO_TCRT5000</t>
  </si>
  <si>
    <t>Vishay</t>
  </si>
  <si>
    <t>7.2mm</t>
  </si>
  <si>
    <t>TCRT5000 Vishay</t>
  </si>
  <si>
    <t>None</t>
  </si>
  <si>
    <t>https://www.snapeda.com/parts/TCRT5000/Vishay+Semiconductor+Opto+Division/view-part/?ref=eda</t>
  </si>
  <si>
    <t>Manufacturer recommendations</t>
  </si>
  <si>
    <t>1.7</t>
  </si>
  <si>
    <t>https://www.snapeda.com/parts/TCRT5000/Vishay+Semiconductor+Opto+Division/view-part/?ref=snap</t>
  </si>
  <si>
    <t>https://www.snapeda.com/api/url_track_click_mouser/?unipart_id=885229&amp;manufacturer=Vishay&amp;part_name=TCRT5000&amp;search_term=tcrt5000</t>
  </si>
  <si>
    <t>Sensor óptico reflectante de 0,591 (15 mm) para montaje en PCB</t>
  </si>
  <si>
    <t>In Stock</t>
  </si>
  <si>
    <t>7</t>
  </si>
  <si>
    <t>74HC14DR2G</t>
  </si>
  <si>
    <t>U1</t>
  </si>
  <si>
    <t>DIP-14_W7.62mm_Socket</t>
  </si>
  <si>
    <t>ON Semiconductor</t>
  </si>
  <si>
    <t>SOIC-14 SOIC-14 ON Semiconductor</t>
  </si>
  <si>
    <t>https://www.snapeda.com/parts/74HC14DR2G/Onsemi/view-part/?ref=eda</t>
  </si>
  <si>
    <t>https://www.snapeda.com/parts/74HC14DR2G/Onsemi/view-part/?ref=snap</t>
  </si>
  <si>
    <t>Inverter IC 6 Channel Schmitt Trigger 14-SOIC</t>
  </si>
  <si>
    <t>1201316</t>
  </si>
  <si>
    <t>NXP</t>
  </si>
  <si>
    <t>26M7759</t>
  </si>
  <si>
    <t>KiBot Bill of Materials</t>
  </si>
  <si>
    <t>Schematic:</t>
  </si>
  <si>
    <t>modulo_sensor</t>
  </si>
  <si>
    <t>Variant:</t>
  </si>
  <si>
    <t>default</t>
  </si>
  <si>
    <t>Revision:</t>
  </si>
  <si>
    <t>Date:</t>
  </si>
  <si>
    <t>2025-05-09_02-29-26</t>
  </si>
  <si>
    <t>KiCad Version:</t>
  </si>
  <si>
    <t>9.0.1+1</t>
  </si>
  <si>
    <t>Component Groups:</t>
  </si>
  <si>
    <t>Component Count:</t>
  </si>
  <si>
    <t>33 (24 SMD/ 9 THT)</t>
  </si>
  <si>
    <t>Fitted Components:</t>
  </si>
  <si>
    <t>Number of PCBs:</t>
  </si>
  <si>
    <t>Total Components:</t>
  </si>
  <si>
    <t>Global Part Info</t>
  </si>
  <si>
    <t>Manf</t>
  </si>
  <si>
    <t>Manf#</t>
  </si>
  <si>
    <t>Build Quantity</t>
  </si>
  <si>
    <t>Unit$</t>
  </si>
  <si>
    <t>Ext$</t>
  </si>
  <si>
    <t>Unpolarized capacitor</t>
  </si>
  <si>
    <t>Light emitting diode</t>
  </si>
  <si>
    <t>Generic connector, single row, 01x08, script generated</t>
  </si>
  <si>
    <t>Resistor</t>
  </si>
  <si>
    <t>Board Qty:</t>
  </si>
  <si>
    <t>Total Cost:</t>
  </si>
  <si>
    <t>Unit Cost:</t>
  </si>
  <si>
    <t>Created:</t>
  </si>
  <si>
    <t>2025-05-09 02:37:21</t>
  </si>
  <si>
    <t>KiCost® v1.1.20 + KiBot v1.8.4 + KiBot v1.8.4 + KiBot v1.8.4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</si>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</sst>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52.7109375" customWidth="1"/>
    <col min="5" max="5" width="19.7109375" customWidth="1"/>
    <col min="6" max="6" width="50.7109375" customWidth="1"/>
    <col min="7" max="7" width="26.7109375" customWidth="1"/>
    <col min="8" max="8" width="16.7109375" customWidth="1"/>
    <col min="9" max="9" width="19.7109375" customWidth="1"/>
    <col min="10" max="10" width="21.7109375" customWidth="1"/>
    <col min="11" max="11" width="32.7109375" customWidth="1"/>
    <col min="12" max="12" width="37.7109375" customWidth="1"/>
    <col min="13" max="13" width="15.7109375" customWidth="1"/>
    <col min="14" max="14" width="60.7109375" customWidth="1"/>
    <col min="15" max="15" width="33.7109375" customWidth="1"/>
    <col min="16" max="16" width="17.7109375" customWidth="1"/>
    <col min="17" max="17" width="60.7109375" customWidth="1"/>
    <col min="18" max="18" width="15.7109375" customWidth="1"/>
    <col min="19" max="19" width="60.7109375" customWidth="1"/>
    <col min="20" max="20" width="60.7109375" customWidth="1"/>
    <col min="21" max="21" width="22.7109375" customWidth="1"/>
    <col min="22" max="22" width="22.7109375" customWidth="1"/>
    <col min="23" max="23" width="13.7109375" customWidth="1"/>
    <col min="24" max="24" width="20.7109375" customWidth="1"/>
    <col min="25" max="25" width="18.7109375" customWidth="1"/>
    <col min="26" max="26" width="19.7109375" customWidth="1"/>
  </cols>
  <sheetData>
    <row r="1" spans="1:26" ht="32" customHeight="1">
      <c r="C1" s="1" t="s">
        <v>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2" t="s">
        <v>79</v>
      </c>
      <c r="D2" s="3" t="s">
        <v>80</v>
      </c>
      <c r="E2" s="2" t="s">
        <v>88</v>
      </c>
      <c r="F2" s="3">
        <v>7</v>
      </c>
    </row>
    <row r="3" spans="1:26">
      <c r="C3" s="2" t="s">
        <v>81</v>
      </c>
      <c r="D3" s="3" t="s">
        <v>82</v>
      </c>
      <c r="E3" s="2" t="s">
        <v>89</v>
      </c>
      <c r="F3" s="3" t="s">
        <v>90</v>
      </c>
    </row>
    <row r="4" spans="1:26">
      <c r="C4" s="2" t="s">
        <v>83</v>
      </c>
      <c r="D4" s="3" t="s">
        <v>27</v>
      </c>
      <c r="E4" s="2" t="s">
        <v>91</v>
      </c>
      <c r="F4" s="3" t="s">
        <v>90</v>
      </c>
    </row>
    <row r="5" spans="1:26">
      <c r="C5" s="2" t="s">
        <v>84</v>
      </c>
      <c r="D5" s="3" t="s">
        <v>85</v>
      </c>
      <c r="E5" s="2" t="s">
        <v>92</v>
      </c>
      <c r="F5" s="3">
        <v>1</v>
      </c>
    </row>
    <row r="6" spans="1:26">
      <c r="C6" s="2" t="s">
        <v>86</v>
      </c>
      <c r="D6" s="3" t="s">
        <v>87</v>
      </c>
      <c r="E6" s="2" t="s">
        <v>93</v>
      </c>
      <c r="F6" s="3">
        <v>33</v>
      </c>
    </row>
    <row r="8" spans="1:2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</row>
    <row r="9" spans="1:26">
      <c r="A9" s="5" t="s">
        <v>26</v>
      </c>
      <c r="B9" s="6" t="s">
        <v>27</v>
      </c>
      <c r="C9" s="7" t="s">
        <v>28</v>
      </c>
      <c r="D9" s="7" t="s">
        <v>29</v>
      </c>
      <c r="E9" s="7" t="s">
        <v>30</v>
      </c>
      <c r="F9" s="7" t="s">
        <v>31</v>
      </c>
      <c r="G9" s="5" t="s">
        <v>26</v>
      </c>
      <c r="H9" s="5" t="s">
        <v>32</v>
      </c>
      <c r="I9" s="6" t="s">
        <v>33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27</v>
      </c>
      <c r="W9" s="6" t="s">
        <v>27</v>
      </c>
      <c r="X9" s="6" t="s">
        <v>27</v>
      </c>
      <c r="Y9" s="6" t="s">
        <v>27</v>
      </c>
      <c r="Z9" s="6" t="s">
        <v>27</v>
      </c>
    </row>
    <row r="10" spans="1:26">
      <c r="A10" s="8" t="s">
        <v>34</v>
      </c>
      <c r="B10" s="9" t="s">
        <v>27</v>
      </c>
      <c r="C10" s="10" t="s">
        <v>35</v>
      </c>
      <c r="D10" s="10" t="s">
        <v>36</v>
      </c>
      <c r="E10" s="10" t="s">
        <v>35</v>
      </c>
      <c r="F10" s="10" t="s">
        <v>37</v>
      </c>
      <c r="G10" s="8" t="s">
        <v>38</v>
      </c>
      <c r="H10" s="8" t="s">
        <v>32</v>
      </c>
      <c r="I10" s="9" t="s">
        <v>33</v>
      </c>
      <c r="J10" s="9" t="s">
        <v>27</v>
      </c>
      <c r="K10" s="9" t="s">
        <v>27</v>
      </c>
      <c r="L10" s="9" t="s">
        <v>27</v>
      </c>
      <c r="M10" s="9" t="s">
        <v>27</v>
      </c>
      <c r="N10" s="9" t="s">
        <v>27</v>
      </c>
      <c r="O10" s="9" t="s">
        <v>27</v>
      </c>
      <c r="P10" s="9" t="s">
        <v>27</v>
      </c>
      <c r="Q10" s="9" t="s">
        <v>27</v>
      </c>
      <c r="R10" s="9" t="s">
        <v>27</v>
      </c>
      <c r="S10" s="9" t="s">
        <v>27</v>
      </c>
      <c r="T10" s="9" t="s">
        <v>27</v>
      </c>
      <c r="U10" s="9" t="s">
        <v>27</v>
      </c>
      <c r="V10" s="9" t="s">
        <v>27</v>
      </c>
      <c r="W10" s="9" t="s">
        <v>27</v>
      </c>
      <c r="X10" s="9" t="s">
        <v>27</v>
      </c>
      <c r="Y10" s="9" t="s">
        <v>27</v>
      </c>
      <c r="Z10" s="9" t="s">
        <v>27</v>
      </c>
    </row>
    <row r="11" spans="1:26">
      <c r="A11" s="5" t="s">
        <v>39</v>
      </c>
      <c r="B11" s="6" t="s">
        <v>27</v>
      </c>
      <c r="C11" s="7" t="s">
        <v>40</v>
      </c>
      <c r="D11" s="7" t="s">
        <v>41</v>
      </c>
      <c r="E11" s="7" t="s">
        <v>40</v>
      </c>
      <c r="F11" s="7" t="s">
        <v>42</v>
      </c>
      <c r="G11" s="5" t="s">
        <v>26</v>
      </c>
      <c r="H11" s="5" t="s">
        <v>32</v>
      </c>
      <c r="I11" s="6" t="s">
        <v>33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27</v>
      </c>
      <c r="W11" s="6" t="s">
        <v>27</v>
      </c>
      <c r="X11" s="6" t="s">
        <v>27</v>
      </c>
      <c r="Y11" s="6" t="s">
        <v>27</v>
      </c>
      <c r="Z11" s="6" t="s">
        <v>27</v>
      </c>
    </row>
    <row r="12" spans="1:26">
      <c r="A12" s="8" t="s">
        <v>43</v>
      </c>
      <c r="B12" s="9" t="s">
        <v>27</v>
      </c>
      <c r="C12" s="10" t="s">
        <v>44</v>
      </c>
      <c r="D12" s="10" t="s">
        <v>45</v>
      </c>
      <c r="E12" s="10" t="s">
        <v>46</v>
      </c>
      <c r="F12" s="10" t="s">
        <v>47</v>
      </c>
      <c r="G12" s="8" t="s">
        <v>38</v>
      </c>
      <c r="H12" s="8" t="s">
        <v>32</v>
      </c>
      <c r="I12" s="9" t="s">
        <v>33</v>
      </c>
      <c r="J12" s="9" t="s">
        <v>27</v>
      </c>
      <c r="K12" s="9" t="s">
        <v>27</v>
      </c>
      <c r="L12" s="9" t="s">
        <v>27</v>
      </c>
      <c r="M12" s="9" t="s">
        <v>27</v>
      </c>
      <c r="N12" s="9" t="s">
        <v>27</v>
      </c>
      <c r="O12" s="9" t="s">
        <v>27</v>
      </c>
      <c r="P12" s="9" t="s">
        <v>27</v>
      </c>
      <c r="Q12" s="9" t="s">
        <v>27</v>
      </c>
      <c r="R12" s="9" t="s">
        <v>27</v>
      </c>
      <c r="S12" s="9" t="s">
        <v>27</v>
      </c>
      <c r="T12" s="9" t="s">
        <v>27</v>
      </c>
      <c r="U12" s="9" t="s">
        <v>27</v>
      </c>
      <c r="V12" s="9" t="s">
        <v>27</v>
      </c>
      <c r="W12" s="9" t="s">
        <v>27</v>
      </c>
      <c r="X12" s="9" t="s">
        <v>27</v>
      </c>
      <c r="Y12" s="9" t="s">
        <v>27</v>
      </c>
      <c r="Z12" s="9" t="s">
        <v>27</v>
      </c>
    </row>
    <row r="13" spans="1:26">
      <c r="A13" s="5" t="s">
        <v>48</v>
      </c>
      <c r="B13" s="6" t="s">
        <v>27</v>
      </c>
      <c r="C13" s="7" t="s">
        <v>44</v>
      </c>
      <c r="D13" s="7" t="s">
        <v>49</v>
      </c>
      <c r="E13" s="7" t="s">
        <v>50</v>
      </c>
      <c r="F13" s="7" t="s">
        <v>47</v>
      </c>
      <c r="G13" s="5" t="s">
        <v>51</v>
      </c>
      <c r="H13" s="5" t="s">
        <v>32</v>
      </c>
      <c r="I13" s="6" t="s">
        <v>33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27</v>
      </c>
      <c r="W13" s="6" t="s">
        <v>27</v>
      </c>
      <c r="X13" s="6" t="s">
        <v>27</v>
      </c>
      <c r="Y13" s="6" t="s">
        <v>27</v>
      </c>
      <c r="Z13" s="6" t="s">
        <v>27</v>
      </c>
    </row>
    <row r="14" spans="1:26" ht="45" customHeight="1">
      <c r="A14" s="8" t="s">
        <v>38</v>
      </c>
      <c r="B14" s="9" t="s">
        <v>27</v>
      </c>
      <c r="C14" s="10" t="s">
        <v>52</v>
      </c>
      <c r="D14" s="10" t="s">
        <v>53</v>
      </c>
      <c r="E14" s="10" t="s">
        <v>52</v>
      </c>
      <c r="F14" s="10" t="s">
        <v>54</v>
      </c>
      <c r="G14" s="8" t="s">
        <v>38</v>
      </c>
      <c r="H14" s="8" t="s">
        <v>32</v>
      </c>
      <c r="I14" s="9" t="s">
        <v>27</v>
      </c>
      <c r="J14" s="11" t="s">
        <v>55</v>
      </c>
      <c r="K14" s="11" t="s">
        <v>56</v>
      </c>
      <c r="L14" s="11" t="s">
        <v>57</v>
      </c>
      <c r="M14" s="11" t="s">
        <v>58</v>
      </c>
      <c r="N14" s="11" t="s">
        <v>59</v>
      </c>
      <c r="O14" s="11" t="s">
        <v>60</v>
      </c>
      <c r="P14" s="11" t="s">
        <v>61</v>
      </c>
      <c r="Q14" s="11" t="s">
        <v>62</v>
      </c>
      <c r="R14" s="11" t="s">
        <v>52</v>
      </c>
      <c r="S14" s="11" t="s">
        <v>63</v>
      </c>
      <c r="T14" s="11" t="s">
        <v>64</v>
      </c>
      <c r="U14" s="11" t="s">
        <v>65</v>
      </c>
      <c r="V14" s="9" t="s">
        <v>27</v>
      </c>
      <c r="W14" s="9" t="s">
        <v>27</v>
      </c>
      <c r="X14" s="9" t="s">
        <v>27</v>
      </c>
      <c r="Y14" s="9" t="s">
        <v>27</v>
      </c>
      <c r="Z14" s="9" t="s">
        <v>27</v>
      </c>
    </row>
    <row r="15" spans="1:26" ht="30" customHeight="1">
      <c r="A15" s="5" t="s">
        <v>66</v>
      </c>
      <c r="B15" s="6" t="s">
        <v>27</v>
      </c>
      <c r="C15" s="7" t="s">
        <v>67</v>
      </c>
      <c r="D15" s="7" t="s">
        <v>68</v>
      </c>
      <c r="E15" s="7" t="s">
        <v>67</v>
      </c>
      <c r="F15" s="7" t="s">
        <v>69</v>
      </c>
      <c r="G15" s="5" t="s">
        <v>26</v>
      </c>
      <c r="H15" s="5" t="s">
        <v>32</v>
      </c>
      <c r="I15" s="6" t="s">
        <v>27</v>
      </c>
      <c r="J15" s="12" t="s">
        <v>70</v>
      </c>
      <c r="K15" s="6" t="s">
        <v>27</v>
      </c>
      <c r="L15" s="12" t="s">
        <v>71</v>
      </c>
      <c r="M15" s="12" t="s">
        <v>58</v>
      </c>
      <c r="N15" s="12" t="s">
        <v>72</v>
      </c>
      <c r="O15" s="6" t="s">
        <v>27</v>
      </c>
      <c r="P15" s="6" t="s">
        <v>27</v>
      </c>
      <c r="Q15" s="12" t="s">
        <v>73</v>
      </c>
      <c r="R15" s="12" t="s">
        <v>67</v>
      </c>
      <c r="S15" s="6" t="s">
        <v>27</v>
      </c>
      <c r="T15" s="12" t="s">
        <v>74</v>
      </c>
      <c r="U15" s="12" t="s">
        <v>65</v>
      </c>
      <c r="V15" s="6" t="s">
        <v>27</v>
      </c>
      <c r="W15" s="6" t="s">
        <v>27</v>
      </c>
      <c r="X15" s="12" t="s">
        <v>75</v>
      </c>
      <c r="Y15" s="12" t="s">
        <v>76</v>
      </c>
      <c r="Z15" s="12" t="s">
        <v>77</v>
      </c>
    </row>
  </sheetData>
  <mergeCells count="1">
    <mergeCell ref="C1:Z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pane xSplit="9" ySplit="9" topLeftCell="J10" activePane="bottomRight" state="frozen"/>
      <selection pane="topRight" activeCell="J1" sqref="J1"/>
      <selection pane="bottomLeft" activeCell="A10" sqref="A10"/>
      <selection pane="bottomRight"/>
    </sheetView>
  </sheetViews>
  <sheetFormatPr defaultRowHeight="15" outlineLevelCol="2"/>
  <cols>
    <col min="1" max="1" width="48.7109375" customWidth="1"/>
    <col min="2" max="2" width="15.7109375" customWidth="1"/>
    <col min="3" max="3" width="55.7109375" customWidth="1" outlineLevel="2"/>
    <col min="4" max="4" width="46.7109375" customWidth="1" outlineLevel="2"/>
    <col min="5" max="5" width="20.7109375" customWidth="1" outlineLevel="1"/>
    <col min="6" max="6" width="11.7109375" customWidth="1" outlineLevel="1"/>
    <col min="7" max="7" width="17.7109375" customWidth="1" outlineLevel="1"/>
    <col min="8" max="8" width="15.7109375" customWidth="1"/>
    <col min="9" max="9" width="16.7109375" customWidth="1"/>
  </cols>
  <sheetData>
    <row r="1" spans="1:9" ht="32" customHeight="1">
      <c r="D1" s="1" t="s">
        <v>78</v>
      </c>
      <c r="E1" s="1"/>
      <c r="F1" s="1"/>
      <c r="G1" s="1"/>
      <c r="H1" s="1"/>
      <c r="I1" s="1"/>
    </row>
    <row r="2" spans="1:9">
      <c r="D2" s="2" t="s">
        <v>79</v>
      </c>
      <c r="E2" s="3" t="s">
        <v>80</v>
      </c>
      <c r="H2" s="13" t="s">
        <v>104</v>
      </c>
      <c r="I2" s="13">
        <v>1</v>
      </c>
    </row>
    <row r="3" spans="1:9">
      <c r="D3" s="2" t="s">
        <v>81</v>
      </c>
      <c r="E3" s="3" t="s">
        <v>82</v>
      </c>
      <c r="H3" s="14" t="s">
        <v>106</v>
      </c>
      <c r="I3" s="15">
        <f>TotalCost/BoardQty</f>
        <v>0.0</v>
      </c>
    </row>
    <row r="4" spans="1:9">
      <c r="D4" s="2" t="s">
        <v>83</v>
      </c>
      <c r="E4" s="3" t="s">
        <v>27</v>
      </c>
      <c r="H4" s="14" t="s">
        <v>105</v>
      </c>
      <c r="I4" s="16">
        <f>SUM(I10:I16)</f>
        <v>0</v>
      </c>
    </row>
    <row r="5" spans="1:9">
      <c r="D5" s="2" t="s">
        <v>84</v>
      </c>
      <c r="E5" s="3" t="s">
        <v>85</v>
      </c>
    </row>
    <row r="6" spans="1:9">
      <c r="D6" s="2" t="s">
        <v>86</v>
      </c>
      <c r="E6" s="3" t="s">
        <v>87</v>
      </c>
    </row>
    <row r="8" spans="1:9">
      <c r="A8" s="17" t="s">
        <v>94</v>
      </c>
      <c r="B8" s="17"/>
      <c r="C8" s="17"/>
      <c r="D8" s="17"/>
      <c r="E8" s="17"/>
      <c r="F8" s="17"/>
      <c r="G8" s="17"/>
      <c r="H8" s="17"/>
      <c r="I8" s="17"/>
    </row>
    <row r="9" spans="1:9">
      <c r="A9" s="18" t="s">
        <v>3</v>
      </c>
      <c r="B9" s="18" t="s">
        <v>4</v>
      </c>
      <c r="C9" s="18" t="s">
        <v>1</v>
      </c>
      <c r="D9" s="18" t="s">
        <v>5</v>
      </c>
      <c r="E9" s="18" t="s">
        <v>95</v>
      </c>
      <c r="F9" s="18" t="s">
        <v>96</v>
      </c>
      <c r="G9" s="18" t="s">
        <v>97</v>
      </c>
      <c r="H9" s="18" t="s">
        <v>98</v>
      </c>
      <c r="I9" s="18" t="s">
        <v>99</v>
      </c>
    </row>
    <row r="10" spans="1:9">
      <c r="A10" s="19" t="s">
        <v>29</v>
      </c>
      <c r="B10" s="19" t="s">
        <v>30</v>
      </c>
      <c r="C10" s="19" t="s">
        <v>100</v>
      </c>
      <c r="D10" s="19" t="s">
        <v>31</v>
      </c>
      <c r="G10" s="19">
        <f>BoardQty*1</f>
        <v>1</v>
      </c>
      <c r="I10" s="20">
        <f>IF(AND(ISNUMBER(G10),ISNUMBER(H10)),G10*H10,"")</f>
        <v/>
      </c>
    </row>
    <row r="11" spans="1:9">
      <c r="A11" s="19" t="s">
        <v>36</v>
      </c>
      <c r="B11" s="19" t="s">
        <v>35</v>
      </c>
      <c r="C11" s="19" t="s">
        <v>101</v>
      </c>
      <c r="D11" s="19" t="s">
        <v>37</v>
      </c>
      <c r="G11" s="19">
        <f>CEILING(BoardQty*6,1)</f>
        <v>6</v>
      </c>
      <c r="I11" s="20">
        <f>IF(AND(ISNUMBER(G11),ISNUMBER(H11)),G11*H11,"")</f>
        <v/>
      </c>
    </row>
    <row r="12" spans="1:9">
      <c r="A12" s="19" t="s">
        <v>41</v>
      </c>
      <c r="B12" s="19" t="s">
        <v>40</v>
      </c>
      <c r="C12" s="19" t="s">
        <v>102</v>
      </c>
      <c r="D12" s="19" t="s">
        <v>42</v>
      </c>
      <c r="G12" s="19">
        <f>BoardQty*1</f>
        <v>1</v>
      </c>
      <c r="I12" s="20">
        <f>IF(AND(ISNUMBER(G12),ISNUMBER(H12)),G12*H12,"")</f>
        <v/>
      </c>
    </row>
    <row r="13" spans="1:9">
      <c r="A13" s="19" t="s">
        <v>45</v>
      </c>
      <c r="B13" s="19" t="s">
        <v>46</v>
      </c>
      <c r="C13" s="19" t="s">
        <v>103</v>
      </c>
      <c r="D13" s="19" t="s">
        <v>47</v>
      </c>
      <c r="G13" s="19">
        <f>CEILING(BoardQty*6,1)</f>
        <v>6</v>
      </c>
      <c r="I13" s="20">
        <f>IF(AND(ISNUMBER(G13),ISNUMBER(H13)),G13*H13,"")</f>
        <v/>
      </c>
    </row>
    <row r="14" spans="1:9">
      <c r="A14" s="19" t="s">
        <v>49</v>
      </c>
      <c r="B14" s="19" t="s">
        <v>50</v>
      </c>
      <c r="C14" s="19" t="s">
        <v>103</v>
      </c>
      <c r="D14" s="19" t="s">
        <v>47</v>
      </c>
      <c r="G14" s="19">
        <f>CEILING(BoardQty*12,1)</f>
        <v>12</v>
      </c>
      <c r="I14" s="20">
        <f>IF(AND(ISNUMBER(G14),ISNUMBER(H14)),G14*H14,"")</f>
        <v/>
      </c>
    </row>
    <row r="15" spans="1:9">
      <c r="A15" s="19" t="s">
        <v>53</v>
      </c>
      <c r="B15" s="19" t="s">
        <v>52</v>
      </c>
      <c r="D15" s="19" t="s">
        <v>54</v>
      </c>
      <c r="E15" s="19" t="s">
        <v>55</v>
      </c>
      <c r="G15" s="19">
        <f>CEILING(BoardQty*6,1)</f>
        <v>6</v>
      </c>
      <c r="I15" s="20">
        <f>IF(AND(ISNUMBER(G15),ISNUMBER(H15)),G15*H15,"")</f>
        <v/>
      </c>
    </row>
    <row r="16" spans="1:9">
      <c r="A16" s="19" t="s">
        <v>68</v>
      </c>
      <c r="B16" s="19" t="s">
        <v>67</v>
      </c>
      <c r="D16" s="19" t="s">
        <v>69</v>
      </c>
      <c r="F16" s="19" t="s">
        <v>67</v>
      </c>
      <c r="G16" s="19">
        <f>BoardQty*1</f>
        <v>1</v>
      </c>
      <c r="I16" s="20">
        <f>IF(AND(ISNUMBER(G16),ISNUMBER(H16)),G16*H16,"")</f>
        <v/>
      </c>
    </row>
    <row r="19" spans="1:2">
      <c r="A19" s="21" t="s">
        <v>107</v>
      </c>
      <c r="B19" s="22" t="s">
        <v>108</v>
      </c>
    </row>
    <row r="20" spans="1:2">
      <c r="A20" s="23" t="s">
        <v>109</v>
      </c>
    </row>
  </sheetData>
  <mergeCells count="2">
    <mergeCell ref="A8:I8"/>
    <mergeCell ref="D1:I1"/>
  </mergeCells>
  <conditionalFormatting sqref="G10">
    <cfRule type="expression" dxfId="0" priority="1">
      <formula>AND(ISBLANK(F10),TRUE())</formula>
    </cfRule>
  </conditionalFormatting>
  <conditionalFormatting sqref="G11">
    <cfRule type="expression" dxfId="0" priority="2">
      <formula>AND(ISBLANK(F11),TRUE())</formula>
    </cfRule>
  </conditionalFormatting>
  <conditionalFormatting sqref="G12">
    <cfRule type="expression" dxfId="0" priority="3">
      <formula>AND(ISBLANK(F12),TRUE())</formula>
    </cfRule>
  </conditionalFormatting>
  <conditionalFormatting sqref="G13">
    <cfRule type="expression" dxfId="0" priority="4">
      <formula>AND(ISBLANK(F13),TRUE())</formula>
    </cfRule>
  </conditionalFormatting>
  <conditionalFormatting sqref="G14">
    <cfRule type="expression" dxfId="0" priority="5">
      <formula>AND(ISBLANK(F14),TRUE())</formula>
    </cfRule>
  </conditionalFormatting>
  <conditionalFormatting sqref="G15">
    <cfRule type="expression" dxfId="0" priority="6">
      <formula>AND(ISBLANK(F15),TRUE())</formula>
    </cfRule>
  </conditionalFormatting>
  <conditionalFormatting sqref="G16">
    <cfRule type="expression" dxfId="0" priority="7">
      <formula>AND(ISBLANK(F16),TRUE())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110</v>
      </c>
    </row>
    <row r="2" spans="1:1">
      <c r="A2" s="7" t="s">
        <v>111</v>
      </c>
    </row>
    <row r="3" spans="1:1">
      <c r="A3" s="5" t="s">
        <v>112</v>
      </c>
    </row>
    <row r="4" spans="1:1">
      <c r="A4" s="12" t="s">
        <v>113</v>
      </c>
    </row>
    <row r="5" spans="1:1">
      <c r="A5" s="6" t="s">
        <v>114</v>
      </c>
    </row>
    <row r="7" spans="1:1">
      <c r="A7" t="s">
        <v>115</v>
      </c>
    </row>
    <row r="8" spans="1:1">
      <c r="A8" s="24" t="s">
        <v>116</v>
      </c>
    </row>
    <row r="9" spans="1:1">
      <c r="A9" s="25" t="s">
        <v>117</v>
      </c>
    </row>
    <row r="10" spans="1:1">
      <c r="A10" s="26" t="s">
        <v>118</v>
      </c>
    </row>
    <row r="11" spans="1:1">
      <c r="A11" s="27" t="s">
        <v>119</v>
      </c>
    </row>
    <row r="12" spans="1:1">
      <c r="A12" s="28" t="s">
        <v>120</v>
      </c>
    </row>
    <row r="13" spans="1:1">
      <c r="A13" s="29" t="s">
        <v>121</v>
      </c>
    </row>
    <row r="14" spans="1:1">
      <c r="A14" s="30" t="s">
        <v>122</v>
      </c>
    </row>
    <row r="15" spans="1:1">
      <c r="A15" s="31" t="s">
        <v>123</v>
      </c>
    </row>
    <row r="16" spans="1:1">
      <c r="A16" s="3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2025-05-09T02:37:21Z</dcterms:created>
  <dcterms:modified xsi:type="dcterms:W3CDTF">2025-05-09T02:37:21Z</dcterms:modified>
</cp:coreProperties>
</file>