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ALTO Spa\"/>
    </mc:Choice>
  </mc:AlternateContent>
  <xr:revisionPtr revIDLastSave="0" documentId="8_{9BFBE703-B117-4D35-BF66-AA6E9AB326EE}" xr6:coauthVersionLast="47" xr6:coauthVersionMax="47" xr10:uidLastSave="{00000000-0000-0000-0000-000000000000}"/>
  <bookViews>
    <workbookView xWindow="-96" yWindow="-96" windowWidth="23232" windowHeight="13872" tabRatio="500" xr2:uid="{00000000-000D-0000-FFFF-FFFF00000000}"/>
  </bookViews>
  <sheets>
    <sheet name="LB " sheetId="12" r:id="rId1"/>
    <sheet name="Hoja2" sheetId="15" r:id="rId2"/>
    <sheet name="SEDE SOCIAL " sheetId="14" r:id="rId3"/>
    <sheet name="SEDE SOCIAL  (2)" sheetId="16" r:id="rId4"/>
  </sheets>
  <externalReferences>
    <externalReference r:id="rId5"/>
  </externalReferences>
  <definedNames>
    <definedName name="_xlnm._FilterDatabase" localSheetId="0" hidden="1">'LB '!$A$3:$Y$269</definedName>
    <definedName name="_xlnm._FilterDatabase" localSheetId="2" hidden="1">'SEDE SOCIAL '!$A$5:$Y$300</definedName>
    <definedName name="_xlnm._FilterDatabase" localSheetId="3" hidden="1">'SEDE SOCIAL  (2)'!$I$5:$AG$194</definedName>
    <definedName name="_Toc136421699" localSheetId="2">'SEDE SOCIAL '!$A$10</definedName>
    <definedName name="_Toc136421699" localSheetId="3">'SEDE SOCIAL  (2)'!$I$11</definedName>
    <definedName name="_Toc136421709" localSheetId="2">'SEDE SOCIAL '!#REF!</definedName>
    <definedName name="_Toc136421709" localSheetId="3">'SEDE SOCIAL  (2)'!#REF!</definedName>
    <definedName name="_Toc136851428" localSheetId="2">'SEDE SOCIAL '!#REF!</definedName>
    <definedName name="_Toc136851428" localSheetId="3">'SEDE SOCIAL  (2)'!#REF!</definedName>
    <definedName name="_Toc136851429" localSheetId="2">'SEDE SOCIAL '!#REF!</definedName>
    <definedName name="_Toc136851429" localSheetId="3">'SEDE SOCIAL  (2)'!#REF!</definedName>
    <definedName name="_Toc136851430" localSheetId="2">'SEDE SOCIAL '!#REF!</definedName>
    <definedName name="_Toc136851430" localSheetId="3">'SEDE SOCIAL  (2)'!#REF!</definedName>
    <definedName name="_Toc136851431" localSheetId="2">'SEDE SOCIAL '!$B$12</definedName>
    <definedName name="_Toc136851431" localSheetId="3">'SEDE SOCIAL  (2)'!$J$12</definedName>
    <definedName name="_Toc136851432" localSheetId="2">'SEDE SOCIAL '!$B$16</definedName>
    <definedName name="_Toc136851432" localSheetId="3">'SEDE SOCIAL  (2)'!$J$14</definedName>
    <definedName name="_Toc136851433" localSheetId="2">'SEDE SOCIAL '!#REF!</definedName>
    <definedName name="_Toc136851433" localSheetId="3">'SEDE SOCIAL  (2)'!#REF!</definedName>
    <definedName name="_Toc136851434" localSheetId="2">'SEDE SOCIAL '!#REF!</definedName>
    <definedName name="_Toc136851434" localSheetId="3">'SEDE SOCIAL  (2)'!$J$20</definedName>
    <definedName name="_Toc70433119" localSheetId="2">'SEDE SOCIAL '!#REF!</definedName>
    <definedName name="_Toc70433119" localSheetId="3">'SEDE SOCIAL  (2)'!#REF!</definedName>
    <definedName name="_xlnm.Print_Area" localSheetId="2">'SEDE SOCIAL '!$A$1:$Y$313</definedName>
    <definedName name="_xlnm.Print_Area" localSheetId="3">'SEDE SOCIAL  (2)'!$A$1:$AG$207</definedName>
    <definedName name="asd" localSheetId="2">'SEDE SOCIAL '!$A$1:$F$308</definedName>
    <definedName name="asd" localSheetId="3">'SEDE SOCIAL  (2)'!$I$1:$N$202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94" i="16" l="1"/>
  <c r="AB194" i="16"/>
  <c r="W194" i="16"/>
  <c r="AC194" i="16" s="1"/>
  <c r="AF194" i="16" s="1"/>
  <c r="E194" i="16"/>
  <c r="D194" i="16"/>
  <c r="F194" i="16" s="1"/>
  <c r="N193" i="16"/>
  <c r="AE192" i="16"/>
  <c r="AB192" i="16"/>
  <c r="W192" i="16"/>
  <c r="AC192" i="16" s="1"/>
  <c r="AF192" i="16" s="1"/>
  <c r="E192" i="16"/>
  <c r="D192" i="16"/>
  <c r="F192" i="16" s="1"/>
  <c r="AE191" i="16"/>
  <c r="AB191" i="16"/>
  <c r="W191" i="16"/>
  <c r="AC191" i="16" s="1"/>
  <c r="AF191" i="16" s="1"/>
  <c r="E191" i="16"/>
  <c r="D191" i="16"/>
  <c r="AE190" i="16"/>
  <c r="AB190" i="16"/>
  <c r="W190" i="16"/>
  <c r="E190" i="16"/>
  <c r="D190" i="16"/>
  <c r="F190" i="16" s="1"/>
  <c r="AE189" i="16"/>
  <c r="AC189" i="16"/>
  <c r="AF189" i="16" s="1"/>
  <c r="AB189" i="16"/>
  <c r="Z189" i="16"/>
  <c r="X189" i="16"/>
  <c r="W189" i="16"/>
  <c r="E189" i="16"/>
  <c r="D189" i="16"/>
  <c r="F189" i="16" s="1"/>
  <c r="AE188" i="16"/>
  <c r="AB188" i="16"/>
  <c r="W188" i="16"/>
  <c r="AC188" i="16" s="1"/>
  <c r="AF188" i="16" s="1"/>
  <c r="E188" i="16"/>
  <c r="D188" i="16"/>
  <c r="AE186" i="16"/>
  <c r="AB186" i="16"/>
  <c r="W186" i="16"/>
  <c r="AC186" i="16" s="1"/>
  <c r="AF186" i="16" s="1"/>
  <c r="E186" i="16"/>
  <c r="D186" i="16"/>
  <c r="AE185" i="16"/>
  <c r="AB185" i="16"/>
  <c r="W185" i="16"/>
  <c r="E185" i="16"/>
  <c r="D185" i="16"/>
  <c r="F185" i="16" s="1"/>
  <c r="N184" i="16"/>
  <c r="AE183" i="16"/>
  <c r="AB183" i="16"/>
  <c r="W183" i="16"/>
  <c r="E183" i="16"/>
  <c r="D183" i="16"/>
  <c r="F183" i="16" s="1"/>
  <c r="AE182" i="16"/>
  <c r="AB182" i="16"/>
  <c r="W182" i="16"/>
  <c r="AC182" i="16" s="1"/>
  <c r="AF182" i="16" s="1"/>
  <c r="E182" i="16"/>
  <c r="D182" i="16"/>
  <c r="F182" i="16" s="1"/>
  <c r="AE180" i="16"/>
  <c r="AC180" i="16"/>
  <c r="AF180" i="16" s="1"/>
  <c r="AB180" i="16"/>
  <c r="W180" i="16"/>
  <c r="X180" i="16" s="1"/>
  <c r="E180" i="16"/>
  <c r="D180" i="16"/>
  <c r="AE179" i="16"/>
  <c r="AB179" i="16"/>
  <c r="Z179" i="16"/>
  <c r="W179" i="16"/>
  <c r="AC179" i="16" s="1"/>
  <c r="AF179" i="16" s="1"/>
  <c r="E179" i="16"/>
  <c r="D179" i="16"/>
  <c r="F179" i="16" s="1"/>
  <c r="AE178" i="16"/>
  <c r="AC178" i="16"/>
  <c r="AF178" i="16" s="1"/>
  <c r="AB178" i="16"/>
  <c r="W178" i="16"/>
  <c r="Z178" i="16" s="1"/>
  <c r="E178" i="16"/>
  <c r="D178" i="16"/>
  <c r="F178" i="16" s="1"/>
  <c r="AE177" i="16"/>
  <c r="AB177" i="16"/>
  <c r="W177" i="16"/>
  <c r="Z177" i="16" s="1"/>
  <c r="E177" i="16"/>
  <c r="D177" i="16"/>
  <c r="F177" i="16" s="1"/>
  <c r="AE176" i="16"/>
  <c r="AB176" i="16"/>
  <c r="W176" i="16"/>
  <c r="AC176" i="16" s="1"/>
  <c r="AF176" i="16" s="1"/>
  <c r="E176" i="16"/>
  <c r="D176" i="16"/>
  <c r="AE175" i="16"/>
  <c r="AB175" i="16"/>
  <c r="W175" i="16"/>
  <c r="E175" i="16"/>
  <c r="D175" i="16"/>
  <c r="F175" i="16" s="1"/>
  <c r="AE172" i="16"/>
  <c r="AB172" i="16"/>
  <c r="W172" i="16"/>
  <c r="E172" i="16"/>
  <c r="F172" i="16" s="1"/>
  <c r="AE170" i="16"/>
  <c r="AB170" i="16"/>
  <c r="W170" i="16"/>
  <c r="Z170" i="16" s="1"/>
  <c r="F170" i="16"/>
  <c r="E170" i="16"/>
  <c r="D170" i="16"/>
  <c r="AE169" i="16"/>
  <c r="AB169" i="16"/>
  <c r="W169" i="16"/>
  <c r="AC169" i="16" s="1"/>
  <c r="AF169" i="16" s="1"/>
  <c r="E169" i="16"/>
  <c r="D169" i="16"/>
  <c r="F169" i="16" s="1"/>
  <c r="AE168" i="16"/>
  <c r="AB168" i="16"/>
  <c r="W168" i="16"/>
  <c r="AC168" i="16" s="1"/>
  <c r="AF168" i="16" s="1"/>
  <c r="E168" i="16"/>
  <c r="D168" i="16"/>
  <c r="F168" i="16" s="1"/>
  <c r="AE167" i="16"/>
  <c r="AB167" i="16"/>
  <c r="W167" i="16"/>
  <c r="E167" i="16"/>
  <c r="D167" i="16"/>
  <c r="F167" i="16" s="1"/>
  <c r="AE166" i="16"/>
  <c r="AB166" i="16"/>
  <c r="W166" i="16"/>
  <c r="E166" i="16"/>
  <c r="D166" i="16"/>
  <c r="F166" i="16" s="1"/>
  <c r="AE165" i="16"/>
  <c r="AB165" i="16"/>
  <c r="W165" i="16"/>
  <c r="E165" i="16"/>
  <c r="D165" i="16"/>
  <c r="F165" i="16" s="1"/>
  <c r="AE164" i="16"/>
  <c r="AB164" i="16"/>
  <c r="X164" i="16"/>
  <c r="AD164" i="16" s="1"/>
  <c r="AG164" i="16" s="1"/>
  <c r="W164" i="16"/>
  <c r="AC164" i="16" s="1"/>
  <c r="AF164" i="16" s="1"/>
  <c r="E164" i="16"/>
  <c r="D164" i="16"/>
  <c r="AE162" i="16"/>
  <c r="AB162" i="16"/>
  <c r="W162" i="16"/>
  <c r="E162" i="16"/>
  <c r="D162" i="16"/>
  <c r="AE161" i="16"/>
  <c r="AB161" i="16"/>
  <c r="W161" i="16"/>
  <c r="E161" i="16"/>
  <c r="D161" i="16"/>
  <c r="AE160" i="16"/>
  <c r="AB160" i="16"/>
  <c r="Z160" i="16"/>
  <c r="W160" i="16"/>
  <c r="AC160" i="16" s="1"/>
  <c r="AF160" i="16" s="1"/>
  <c r="E160" i="16"/>
  <c r="D160" i="16"/>
  <c r="F160" i="16" s="1"/>
  <c r="AE159" i="16"/>
  <c r="AD159" i="16"/>
  <c r="AG159" i="16" s="1"/>
  <c r="AC159" i="16"/>
  <c r="AF159" i="16" s="1"/>
  <c r="AB159" i="16"/>
  <c r="Z159" i="16"/>
  <c r="X159" i="16"/>
  <c r="AA159" i="16" s="1"/>
  <c r="W159" i="16"/>
  <c r="E159" i="16"/>
  <c r="D159" i="16"/>
  <c r="AE157" i="16"/>
  <c r="AC157" i="16"/>
  <c r="AF157" i="16" s="1"/>
  <c r="AB157" i="16"/>
  <c r="Z157" i="16"/>
  <c r="W157" i="16"/>
  <c r="X157" i="16" s="1"/>
  <c r="AD157" i="16" s="1"/>
  <c r="AG157" i="16" s="1"/>
  <c r="E157" i="16"/>
  <c r="D157" i="16"/>
  <c r="AE156" i="16"/>
  <c r="AC156" i="16"/>
  <c r="AF156" i="16" s="1"/>
  <c r="AB156" i="16"/>
  <c r="W156" i="16"/>
  <c r="Z156" i="16" s="1"/>
  <c r="E156" i="16"/>
  <c r="D156" i="16"/>
  <c r="F156" i="16" s="1"/>
  <c r="AE155" i="16"/>
  <c r="AB155" i="16"/>
  <c r="X155" i="16"/>
  <c r="W155" i="16"/>
  <c r="AC155" i="16" s="1"/>
  <c r="AF155" i="16" s="1"/>
  <c r="E155" i="16"/>
  <c r="D155" i="16"/>
  <c r="F155" i="16" s="1"/>
  <c r="AE154" i="16"/>
  <c r="AC154" i="16"/>
  <c r="AF154" i="16" s="1"/>
  <c r="AB154" i="16"/>
  <c r="Z154" i="16"/>
  <c r="W154" i="16"/>
  <c r="X154" i="16" s="1"/>
  <c r="E154" i="16"/>
  <c r="D154" i="16"/>
  <c r="AE152" i="16"/>
  <c r="AB152" i="16"/>
  <c r="W152" i="16"/>
  <c r="AC152" i="16" s="1"/>
  <c r="AF152" i="16" s="1"/>
  <c r="E152" i="16"/>
  <c r="F152" i="16" s="1"/>
  <c r="D152" i="16"/>
  <c r="AE151" i="16"/>
  <c r="AB151" i="16"/>
  <c r="W151" i="16"/>
  <c r="Z151" i="16" s="1"/>
  <c r="E151" i="16"/>
  <c r="F151" i="16" s="1"/>
  <c r="D151" i="16"/>
  <c r="AE150" i="16"/>
  <c r="AB150" i="16"/>
  <c r="W150" i="16"/>
  <c r="Z150" i="16" s="1"/>
  <c r="E150" i="16"/>
  <c r="D150" i="16"/>
  <c r="AE149" i="16"/>
  <c r="AB149" i="16"/>
  <c r="W149" i="16"/>
  <c r="AC149" i="16" s="1"/>
  <c r="AF149" i="16" s="1"/>
  <c r="E149" i="16"/>
  <c r="F149" i="16" s="1"/>
  <c r="D149" i="16"/>
  <c r="AE148" i="16"/>
  <c r="AB148" i="16"/>
  <c r="W148" i="16"/>
  <c r="F148" i="16"/>
  <c r="E148" i="16"/>
  <c r="D148" i="16"/>
  <c r="N146" i="16"/>
  <c r="AE145" i="16"/>
  <c r="AB145" i="16"/>
  <c r="W145" i="16"/>
  <c r="F145" i="16"/>
  <c r="AE144" i="16"/>
  <c r="AC144" i="16"/>
  <c r="AF144" i="16" s="1"/>
  <c r="AB144" i="16"/>
  <c r="Z144" i="16"/>
  <c r="X144" i="16"/>
  <c r="AA144" i="16" s="1"/>
  <c r="W144" i="16"/>
  <c r="F144" i="16"/>
  <c r="AE143" i="16"/>
  <c r="AB143" i="16"/>
  <c r="W143" i="16"/>
  <c r="AC143" i="16" s="1"/>
  <c r="AF143" i="16" s="1"/>
  <c r="F143" i="16"/>
  <c r="AE141" i="16"/>
  <c r="AB141" i="16"/>
  <c r="W141" i="16"/>
  <c r="X141" i="16" s="1"/>
  <c r="F141" i="16"/>
  <c r="AE140" i="16"/>
  <c r="AB140" i="16"/>
  <c r="Z140" i="16"/>
  <c r="W140" i="16"/>
  <c r="AC140" i="16" s="1"/>
  <c r="AF140" i="16" s="1"/>
  <c r="F140" i="16"/>
  <c r="AE139" i="16"/>
  <c r="AB139" i="16"/>
  <c r="Z139" i="16"/>
  <c r="X139" i="16"/>
  <c r="AA139" i="16" s="1"/>
  <c r="W139" i="16"/>
  <c r="AC139" i="16" s="1"/>
  <c r="AF139" i="16" s="1"/>
  <c r="F139" i="16"/>
  <c r="AE138" i="16"/>
  <c r="AB138" i="16"/>
  <c r="W138" i="16"/>
  <c r="AC138" i="16" s="1"/>
  <c r="AF138" i="16" s="1"/>
  <c r="F138" i="16"/>
  <c r="AE137" i="16"/>
  <c r="AB137" i="16"/>
  <c r="W137" i="16"/>
  <c r="F137" i="16"/>
  <c r="AE136" i="16"/>
  <c r="AB136" i="16"/>
  <c r="W136" i="16"/>
  <c r="X136" i="16" s="1"/>
  <c r="AD136" i="16" s="1"/>
  <c r="AG136" i="16" s="1"/>
  <c r="F136" i="16"/>
  <c r="AE135" i="16"/>
  <c r="AB135" i="16"/>
  <c r="W135" i="16"/>
  <c r="AC135" i="16" s="1"/>
  <c r="AF135" i="16" s="1"/>
  <c r="F135" i="16"/>
  <c r="AE134" i="16"/>
  <c r="AB134" i="16"/>
  <c r="Z134" i="16"/>
  <c r="X134" i="16"/>
  <c r="W134" i="16"/>
  <c r="AC134" i="16" s="1"/>
  <c r="AF134" i="16" s="1"/>
  <c r="F134" i="16"/>
  <c r="AE133" i="16"/>
  <c r="AB133" i="16"/>
  <c r="W133" i="16"/>
  <c r="Z133" i="16" s="1"/>
  <c r="F133" i="16"/>
  <c r="AE131" i="16"/>
  <c r="AB131" i="16"/>
  <c r="W131" i="16"/>
  <c r="F131" i="16"/>
  <c r="AE130" i="16"/>
  <c r="AB130" i="16"/>
  <c r="Z130" i="16"/>
  <c r="W130" i="16"/>
  <c r="X130" i="16" s="1"/>
  <c r="F130" i="16"/>
  <c r="AE129" i="16"/>
  <c r="AB129" i="16"/>
  <c r="W129" i="16"/>
  <c r="F129" i="16"/>
  <c r="AE128" i="16"/>
  <c r="AB128" i="16"/>
  <c r="W128" i="16"/>
  <c r="Z128" i="16" s="1"/>
  <c r="F128" i="16"/>
  <c r="AE127" i="16"/>
  <c r="AB127" i="16"/>
  <c r="W127" i="16"/>
  <c r="F127" i="16"/>
  <c r="AE126" i="16"/>
  <c r="AB126" i="16"/>
  <c r="X126" i="16"/>
  <c r="AA126" i="16" s="1"/>
  <c r="W126" i="16"/>
  <c r="AC126" i="16" s="1"/>
  <c r="AF126" i="16" s="1"/>
  <c r="F126" i="16"/>
  <c r="AE125" i="16"/>
  <c r="AB125" i="16"/>
  <c r="W125" i="16"/>
  <c r="AC125" i="16" s="1"/>
  <c r="AF125" i="16" s="1"/>
  <c r="F125" i="16"/>
  <c r="AE124" i="16"/>
  <c r="AB124" i="16"/>
  <c r="W124" i="16"/>
  <c r="F124" i="16"/>
  <c r="AE122" i="16"/>
  <c r="AB122" i="16"/>
  <c r="Z122" i="16"/>
  <c r="W122" i="16"/>
  <c r="AC122" i="16" s="1"/>
  <c r="AF122" i="16" s="1"/>
  <c r="F122" i="16"/>
  <c r="AE120" i="16"/>
  <c r="AD120" i="16"/>
  <c r="AG120" i="16" s="1"/>
  <c r="AC120" i="16"/>
  <c r="AF120" i="16" s="1"/>
  <c r="AB120" i="16"/>
  <c r="AA120" i="16"/>
  <c r="Z120" i="16"/>
  <c r="X120" i="16"/>
  <c r="W120" i="16"/>
  <c r="F120" i="16"/>
  <c r="AE119" i="16"/>
  <c r="AB119" i="16"/>
  <c r="Z119" i="16"/>
  <c r="W119" i="16"/>
  <c r="AC119" i="16" s="1"/>
  <c r="AF119" i="16" s="1"/>
  <c r="F119" i="16"/>
  <c r="N116" i="16"/>
  <c r="AE115" i="16"/>
  <c r="AB115" i="16"/>
  <c r="W115" i="16"/>
  <c r="F115" i="16"/>
  <c r="AE114" i="16"/>
  <c r="AC114" i="16"/>
  <c r="AF114" i="16" s="1"/>
  <c r="AB114" i="16"/>
  <c r="X114" i="16"/>
  <c r="AA114" i="16" s="1"/>
  <c r="W114" i="16"/>
  <c r="Z114" i="16" s="1"/>
  <c r="F114" i="16"/>
  <c r="AE113" i="16"/>
  <c r="AB113" i="16"/>
  <c r="W113" i="16"/>
  <c r="AC113" i="16" s="1"/>
  <c r="AF113" i="16" s="1"/>
  <c r="F113" i="16"/>
  <c r="AE111" i="16"/>
  <c r="AB111" i="16"/>
  <c r="W111" i="16"/>
  <c r="F111" i="16"/>
  <c r="AE110" i="16"/>
  <c r="AB110" i="16"/>
  <c r="W110" i="16"/>
  <c r="AC110" i="16" s="1"/>
  <c r="AF110" i="16" s="1"/>
  <c r="F110" i="16"/>
  <c r="AE109" i="16"/>
  <c r="AB109" i="16"/>
  <c r="W109" i="16"/>
  <c r="AC109" i="16" s="1"/>
  <c r="AF109" i="16" s="1"/>
  <c r="F109" i="16"/>
  <c r="AE108" i="16"/>
  <c r="AB108" i="16"/>
  <c r="W108" i="16"/>
  <c r="AC108" i="16" s="1"/>
  <c r="AF108" i="16" s="1"/>
  <c r="F108" i="16"/>
  <c r="AE107" i="16"/>
  <c r="AB107" i="16"/>
  <c r="W107" i="16"/>
  <c r="F107" i="16"/>
  <c r="AE105" i="16"/>
  <c r="AD105" i="16"/>
  <c r="AG105" i="16" s="1"/>
  <c r="AC105" i="16"/>
  <c r="AF105" i="16" s="1"/>
  <c r="AB105" i="16"/>
  <c r="X105" i="16"/>
  <c r="AA105" i="16" s="1"/>
  <c r="W105" i="16"/>
  <c r="Z105" i="16" s="1"/>
  <c r="F105" i="16"/>
  <c r="AE104" i="16"/>
  <c r="AB104" i="16"/>
  <c r="Z104" i="16"/>
  <c r="W104" i="16"/>
  <c r="AC104" i="16" s="1"/>
  <c r="AF104" i="16" s="1"/>
  <c r="F104" i="16"/>
  <c r="AF103" i="16"/>
  <c r="AE103" i="16"/>
  <c r="AC103" i="16"/>
  <c r="AB103" i="16"/>
  <c r="Z103" i="16"/>
  <c r="W103" i="16"/>
  <c r="X103" i="16" s="1"/>
  <c r="F103" i="16"/>
  <c r="AE102" i="16"/>
  <c r="AB102" i="16"/>
  <c r="W102" i="16"/>
  <c r="Z102" i="16" s="1"/>
  <c r="F102" i="16"/>
  <c r="N100" i="16"/>
  <c r="AE99" i="16"/>
  <c r="AC99" i="16"/>
  <c r="AF99" i="16" s="1"/>
  <c r="AB99" i="16"/>
  <c r="Z99" i="16"/>
  <c r="X99" i="16"/>
  <c r="AA99" i="16" s="1"/>
  <c r="W99" i="16"/>
  <c r="F99" i="16"/>
  <c r="AE98" i="16"/>
  <c r="AB98" i="16"/>
  <c r="W98" i="16"/>
  <c r="AC98" i="16" s="1"/>
  <c r="AF98" i="16" s="1"/>
  <c r="F98" i="16"/>
  <c r="AE97" i="16"/>
  <c r="AB97" i="16"/>
  <c r="W97" i="16"/>
  <c r="F97" i="16"/>
  <c r="AE96" i="16"/>
  <c r="AB96" i="16"/>
  <c r="W96" i="16"/>
  <c r="AC96" i="16" s="1"/>
  <c r="AF96" i="16" s="1"/>
  <c r="F96" i="16"/>
  <c r="AE94" i="16"/>
  <c r="AB94" i="16"/>
  <c r="W94" i="16"/>
  <c r="AC94" i="16" s="1"/>
  <c r="AF94" i="16" s="1"/>
  <c r="F94" i="16"/>
  <c r="AE93" i="16"/>
  <c r="AC93" i="16"/>
  <c r="AF93" i="16" s="1"/>
  <c r="AB93" i="16"/>
  <c r="W93" i="16"/>
  <c r="Z93" i="16" s="1"/>
  <c r="F93" i="16"/>
  <c r="AE92" i="16"/>
  <c r="AB92" i="16"/>
  <c r="W92" i="16"/>
  <c r="Z92" i="16" s="1"/>
  <c r="F92" i="16"/>
  <c r="AE91" i="16"/>
  <c r="AB91" i="16"/>
  <c r="W91" i="16"/>
  <c r="F91" i="16"/>
  <c r="AE90" i="16"/>
  <c r="AC90" i="16"/>
  <c r="AF90" i="16" s="1"/>
  <c r="AB90" i="16"/>
  <c r="W90" i="16"/>
  <c r="X90" i="16" s="1"/>
  <c r="F90" i="16"/>
  <c r="AE88" i="16"/>
  <c r="AB88" i="16"/>
  <c r="W88" i="16"/>
  <c r="F88" i="16"/>
  <c r="AE87" i="16"/>
  <c r="AB87" i="16"/>
  <c r="W87" i="16"/>
  <c r="Z87" i="16" s="1"/>
  <c r="F87" i="16"/>
  <c r="AE86" i="16"/>
  <c r="AB86" i="16"/>
  <c r="W86" i="16"/>
  <c r="F86" i="16"/>
  <c r="AE84" i="16"/>
  <c r="AC84" i="16"/>
  <c r="AF84" i="16" s="1"/>
  <c r="AB84" i="16"/>
  <c r="X84" i="16"/>
  <c r="AA84" i="16" s="1"/>
  <c r="W84" i="16"/>
  <c r="Z84" i="16" s="1"/>
  <c r="E84" i="16"/>
  <c r="F84" i="16" s="1"/>
  <c r="AE83" i="16"/>
  <c r="AB83" i="16"/>
  <c r="W83" i="16"/>
  <c r="AC83" i="16" s="1"/>
  <c r="AF83" i="16" s="1"/>
  <c r="E83" i="16"/>
  <c r="F83" i="16" s="1"/>
  <c r="AE82" i="16"/>
  <c r="AB82" i="16"/>
  <c r="W82" i="16"/>
  <c r="AC82" i="16" s="1"/>
  <c r="AF82" i="16" s="1"/>
  <c r="E82" i="16"/>
  <c r="F82" i="16" s="1"/>
  <c r="AE81" i="16"/>
  <c r="AC81" i="16"/>
  <c r="AF81" i="16" s="1"/>
  <c r="AB81" i="16"/>
  <c r="Z81" i="16"/>
  <c r="W81" i="16"/>
  <c r="X81" i="16" s="1"/>
  <c r="E81" i="16"/>
  <c r="F81" i="16" s="1"/>
  <c r="AE80" i="16"/>
  <c r="AC80" i="16"/>
  <c r="AF80" i="16" s="1"/>
  <c r="AB80" i="16"/>
  <c r="Z80" i="16"/>
  <c r="W80" i="16"/>
  <c r="X80" i="16" s="1"/>
  <c r="E80" i="16"/>
  <c r="F80" i="16" s="1"/>
  <c r="AE79" i="16"/>
  <c r="AB79" i="16"/>
  <c r="Z79" i="16"/>
  <c r="W79" i="16"/>
  <c r="AC79" i="16" s="1"/>
  <c r="AF79" i="16" s="1"/>
  <c r="E79" i="16"/>
  <c r="F79" i="16" s="1"/>
  <c r="AE78" i="16"/>
  <c r="AB78" i="16"/>
  <c r="W78" i="16"/>
  <c r="AC78" i="16" s="1"/>
  <c r="AF78" i="16" s="1"/>
  <c r="E78" i="16"/>
  <c r="F78" i="16" s="1"/>
  <c r="N76" i="16"/>
  <c r="AE75" i="16"/>
  <c r="AB75" i="16"/>
  <c r="W75" i="16"/>
  <c r="AC75" i="16" s="1"/>
  <c r="AF75" i="16" s="1"/>
  <c r="F75" i="16"/>
  <c r="AE74" i="16"/>
  <c r="AB74" i="16"/>
  <c r="W74" i="16"/>
  <c r="F74" i="16"/>
  <c r="AE73" i="16"/>
  <c r="AB73" i="16"/>
  <c r="W73" i="16"/>
  <c r="X73" i="16" s="1"/>
  <c r="AD73" i="16" s="1"/>
  <c r="AG73" i="16" s="1"/>
  <c r="E73" i="16"/>
  <c r="F73" i="16" s="1"/>
  <c r="AE72" i="16"/>
  <c r="AB72" i="16"/>
  <c r="W72" i="16"/>
  <c r="F72" i="16"/>
  <c r="AE71" i="16"/>
  <c r="AB71" i="16"/>
  <c r="W71" i="16"/>
  <c r="X71" i="16" s="1"/>
  <c r="F71" i="16"/>
  <c r="AE70" i="16"/>
  <c r="AB70" i="16"/>
  <c r="W70" i="16"/>
  <c r="F70" i="16"/>
  <c r="AE68" i="16"/>
  <c r="AB68" i="16"/>
  <c r="W68" i="16"/>
  <c r="Z68" i="16" s="1"/>
  <c r="F68" i="16"/>
  <c r="AE67" i="16"/>
  <c r="AB67" i="16"/>
  <c r="W67" i="16"/>
  <c r="F67" i="16"/>
  <c r="AE66" i="16"/>
  <c r="AC66" i="16"/>
  <c r="AF66" i="16" s="1"/>
  <c r="AB66" i="16"/>
  <c r="Z66" i="16"/>
  <c r="W66" i="16"/>
  <c r="X66" i="16" s="1"/>
  <c r="F66" i="16"/>
  <c r="AE65" i="16"/>
  <c r="AB65" i="16"/>
  <c r="Z65" i="16"/>
  <c r="X65" i="16"/>
  <c r="AA65" i="16" s="1"/>
  <c r="W65" i="16"/>
  <c r="AC65" i="16" s="1"/>
  <c r="AF65" i="16" s="1"/>
  <c r="F65" i="16"/>
  <c r="AE64" i="16"/>
  <c r="AB64" i="16"/>
  <c r="X64" i="16"/>
  <c r="W64" i="16"/>
  <c r="F64" i="16"/>
  <c r="AE62" i="16"/>
  <c r="AB62" i="16"/>
  <c r="Z62" i="16"/>
  <c r="W62" i="16"/>
  <c r="X62" i="16" s="1"/>
  <c r="AA62" i="16" s="1"/>
  <c r="F62" i="16"/>
  <c r="E62" i="16"/>
  <c r="AE61" i="16"/>
  <c r="AB61" i="16"/>
  <c r="W61" i="16"/>
  <c r="AC61" i="16" s="1"/>
  <c r="AF61" i="16" s="1"/>
  <c r="E61" i="16"/>
  <c r="F61" i="16" s="1"/>
  <c r="AE60" i="16"/>
  <c r="AB60" i="16"/>
  <c r="W60" i="16"/>
  <c r="E60" i="16"/>
  <c r="F60" i="16" s="1"/>
  <c r="AE59" i="16"/>
  <c r="AB59" i="16"/>
  <c r="W59" i="16"/>
  <c r="E59" i="16"/>
  <c r="F59" i="16" s="1"/>
  <c r="AE57" i="16"/>
  <c r="AB57" i="16"/>
  <c r="W57" i="16"/>
  <c r="X57" i="16" s="1"/>
  <c r="AA57" i="16" s="1"/>
  <c r="E57" i="16"/>
  <c r="F57" i="16" s="1"/>
  <c r="AE56" i="16"/>
  <c r="AB56" i="16"/>
  <c r="W56" i="16"/>
  <c r="AC56" i="16" s="1"/>
  <c r="AF56" i="16" s="1"/>
  <c r="E56" i="16"/>
  <c r="F56" i="16" s="1"/>
  <c r="AE55" i="16"/>
  <c r="AB55" i="16"/>
  <c r="W55" i="16"/>
  <c r="E55" i="16"/>
  <c r="F55" i="16" s="1"/>
  <c r="AE53" i="16"/>
  <c r="AB53" i="16"/>
  <c r="W53" i="16"/>
  <c r="E53" i="16"/>
  <c r="F53" i="16" s="1"/>
  <c r="AE52" i="16"/>
  <c r="AB52" i="16"/>
  <c r="W52" i="16"/>
  <c r="X52" i="16" s="1"/>
  <c r="AA52" i="16" s="1"/>
  <c r="E52" i="16"/>
  <c r="F52" i="16" s="1"/>
  <c r="AF51" i="16"/>
  <c r="AE51" i="16"/>
  <c r="AC51" i="16"/>
  <c r="AB51" i="16"/>
  <c r="Z51" i="16"/>
  <c r="W51" i="16"/>
  <c r="X51" i="16" s="1"/>
  <c r="AD51" i="16" s="1"/>
  <c r="AG51" i="16" s="1"/>
  <c r="E51" i="16"/>
  <c r="F51" i="16" s="1"/>
  <c r="AE50" i="16"/>
  <c r="AB50" i="16"/>
  <c r="W50" i="16"/>
  <c r="E50" i="16"/>
  <c r="F50" i="16" s="1"/>
  <c r="AE49" i="16"/>
  <c r="AB49" i="16"/>
  <c r="W49" i="16"/>
  <c r="E49" i="16"/>
  <c r="F49" i="16" s="1"/>
  <c r="AE48" i="16"/>
  <c r="AD48" i="16"/>
  <c r="AG48" i="16" s="1"/>
  <c r="AC48" i="16"/>
  <c r="AF48" i="16" s="1"/>
  <c r="AB48" i="16"/>
  <c r="W48" i="16"/>
  <c r="X48" i="16" s="1"/>
  <c r="AA48" i="16" s="1"/>
  <c r="E48" i="16"/>
  <c r="F48" i="16" s="1"/>
  <c r="AE47" i="16"/>
  <c r="AC47" i="16"/>
  <c r="AF47" i="16" s="1"/>
  <c r="AB47" i="16"/>
  <c r="Z47" i="16"/>
  <c r="W47" i="16"/>
  <c r="X47" i="16" s="1"/>
  <c r="AD47" i="16" s="1"/>
  <c r="AG47" i="16" s="1"/>
  <c r="E47" i="16"/>
  <c r="F47" i="16" s="1"/>
  <c r="AE46" i="16"/>
  <c r="AB46" i="16"/>
  <c r="W46" i="16"/>
  <c r="E46" i="16"/>
  <c r="F46" i="16" s="1"/>
  <c r="AE45" i="16"/>
  <c r="AB45" i="16"/>
  <c r="W45" i="16"/>
  <c r="F45" i="16"/>
  <c r="E45" i="16"/>
  <c r="AE43" i="16"/>
  <c r="AD43" i="16"/>
  <c r="AG43" i="16" s="1"/>
  <c r="AB43" i="16"/>
  <c r="W43" i="16"/>
  <c r="X43" i="16" s="1"/>
  <c r="AA43" i="16" s="1"/>
  <c r="F43" i="16"/>
  <c r="E43" i="16"/>
  <c r="AE42" i="16"/>
  <c r="AC42" i="16"/>
  <c r="AF42" i="16" s="1"/>
  <c r="AB42" i="16"/>
  <c r="W42" i="16"/>
  <c r="Z42" i="16" s="1"/>
  <c r="E42" i="16"/>
  <c r="F42" i="16" s="1"/>
  <c r="AE41" i="16"/>
  <c r="AB41" i="16"/>
  <c r="W41" i="16"/>
  <c r="E41" i="16"/>
  <c r="F41" i="16" s="1"/>
  <c r="AE40" i="16"/>
  <c r="AB40" i="16"/>
  <c r="W40" i="16"/>
  <c r="E40" i="16"/>
  <c r="F40" i="16" s="1"/>
  <c r="AE39" i="16"/>
  <c r="AD39" i="16"/>
  <c r="AG39" i="16" s="1"/>
  <c r="AB39" i="16"/>
  <c r="W39" i="16"/>
  <c r="X39" i="16" s="1"/>
  <c r="AA39" i="16" s="1"/>
  <c r="E39" i="16"/>
  <c r="F39" i="16" s="1"/>
  <c r="AE37" i="16"/>
  <c r="AC37" i="16"/>
  <c r="AF37" i="16" s="1"/>
  <c r="AB37" i="16"/>
  <c r="X37" i="16"/>
  <c r="AD37" i="16" s="1"/>
  <c r="AG37" i="16" s="1"/>
  <c r="W37" i="16"/>
  <c r="Z37" i="16" s="1"/>
  <c r="E37" i="16"/>
  <c r="F37" i="16" s="1"/>
  <c r="AE36" i="16"/>
  <c r="AB36" i="16"/>
  <c r="W36" i="16"/>
  <c r="E36" i="16"/>
  <c r="F36" i="16" s="1"/>
  <c r="AE35" i="16"/>
  <c r="AB35" i="16"/>
  <c r="W35" i="16"/>
  <c r="E35" i="16"/>
  <c r="F35" i="16" s="1"/>
  <c r="AE34" i="16"/>
  <c r="AD34" i="16"/>
  <c r="AG34" i="16" s="1"/>
  <c r="AB34" i="16"/>
  <c r="Z34" i="16"/>
  <c r="W34" i="16"/>
  <c r="X34" i="16" s="1"/>
  <c r="AA34" i="16" s="1"/>
  <c r="E34" i="16"/>
  <c r="F34" i="16" s="1"/>
  <c r="AE33" i="16"/>
  <c r="AB33" i="16"/>
  <c r="W33" i="16"/>
  <c r="AC33" i="16" s="1"/>
  <c r="AF33" i="16" s="1"/>
  <c r="E33" i="16"/>
  <c r="F33" i="16" s="1"/>
  <c r="AE32" i="16"/>
  <c r="AB32" i="16"/>
  <c r="W32" i="16"/>
  <c r="E32" i="16"/>
  <c r="F32" i="16" s="1"/>
  <c r="AE30" i="16"/>
  <c r="AB30" i="16"/>
  <c r="W30" i="16"/>
  <c r="E30" i="16"/>
  <c r="F30" i="16" s="1"/>
  <c r="AE29" i="16"/>
  <c r="AB29" i="16"/>
  <c r="W29" i="16"/>
  <c r="X29" i="16" s="1"/>
  <c r="AA29" i="16" s="1"/>
  <c r="F29" i="16"/>
  <c r="E29" i="16"/>
  <c r="AE28" i="16"/>
  <c r="AB28" i="16"/>
  <c r="W28" i="16"/>
  <c r="AC28" i="16" s="1"/>
  <c r="AF28" i="16" s="1"/>
  <c r="E28" i="16"/>
  <c r="D28" i="16"/>
  <c r="AE26" i="16"/>
  <c r="AB26" i="16"/>
  <c r="W26" i="16"/>
  <c r="Z26" i="16" s="1"/>
  <c r="E26" i="16"/>
  <c r="F26" i="16" s="1"/>
  <c r="AE25" i="16"/>
  <c r="AB25" i="16"/>
  <c r="W25" i="16"/>
  <c r="E25" i="16"/>
  <c r="F25" i="16" s="1"/>
  <c r="AE23" i="16"/>
  <c r="AB23" i="16"/>
  <c r="W23" i="16"/>
  <c r="E23" i="16"/>
  <c r="F23" i="16" s="1"/>
  <c r="AE22" i="16"/>
  <c r="AB22" i="16"/>
  <c r="W22" i="16"/>
  <c r="AC22" i="16" s="1"/>
  <c r="AF22" i="16" s="1"/>
  <c r="E22" i="16"/>
  <c r="F22" i="16" s="1"/>
  <c r="N20" i="16"/>
  <c r="AE19" i="16"/>
  <c r="AC19" i="16"/>
  <c r="AB19" i="16"/>
  <c r="AA19" i="16"/>
  <c r="Z19" i="16"/>
  <c r="X19" i="16"/>
  <c r="AD19" i="16" s="1"/>
  <c r="AG19" i="16" s="1"/>
  <c r="W19" i="16"/>
  <c r="E19" i="16"/>
  <c r="F19" i="16" s="1"/>
  <c r="AE18" i="16"/>
  <c r="AB18" i="16"/>
  <c r="W18" i="16"/>
  <c r="E18" i="16"/>
  <c r="F18" i="16" s="1"/>
  <c r="AE17" i="16"/>
  <c r="AB17" i="16"/>
  <c r="W17" i="16"/>
  <c r="E17" i="16"/>
  <c r="F17" i="16" s="1"/>
  <c r="AE15" i="16"/>
  <c r="AC15" i="16"/>
  <c r="AF15" i="16" s="1"/>
  <c r="AB15" i="16"/>
  <c r="Z15" i="16"/>
  <c r="W15" i="16"/>
  <c r="X15" i="16" s="1"/>
  <c r="AA15" i="16" s="1"/>
  <c r="F15" i="16"/>
  <c r="E15" i="16"/>
  <c r="AE14" i="16"/>
  <c r="AB14" i="16"/>
  <c r="W14" i="16"/>
  <c r="AC14" i="16" s="1"/>
  <c r="E14" i="16"/>
  <c r="F14" i="16" s="1"/>
  <c r="AE13" i="16"/>
  <c r="AB13" i="16"/>
  <c r="W13" i="16"/>
  <c r="E13" i="16"/>
  <c r="F13" i="16" s="1"/>
  <c r="AE12" i="16"/>
  <c r="AB12" i="16"/>
  <c r="W12" i="16"/>
  <c r="F12" i="16"/>
  <c r="E12" i="16"/>
  <c r="D12" i="16"/>
  <c r="AE11" i="16"/>
  <c r="AB11" i="16"/>
  <c r="W11" i="16"/>
  <c r="F11" i="16"/>
  <c r="E11" i="16"/>
  <c r="N9" i="16"/>
  <c r="AE7" i="16"/>
  <c r="AC7" i="16"/>
  <c r="AB7" i="16"/>
  <c r="Z7" i="16"/>
  <c r="W7" i="16"/>
  <c r="X7" i="16" s="1"/>
  <c r="AA7" i="16" s="1"/>
  <c r="AA6" i="16" s="1"/>
  <c r="F7" i="16"/>
  <c r="N6" i="16"/>
  <c r="AA66" i="16" l="1"/>
  <c r="AD66" i="16"/>
  <c r="AG66" i="16" s="1"/>
  <c r="AA80" i="16"/>
  <c r="AD80" i="16"/>
  <c r="AG80" i="16" s="1"/>
  <c r="X125" i="16"/>
  <c r="AA125" i="16" s="1"/>
  <c r="X192" i="16"/>
  <c r="X28" i="16"/>
  <c r="AD28" i="16" s="1"/>
  <c r="AG28" i="16" s="1"/>
  <c r="X61" i="16"/>
  <c r="X83" i="16"/>
  <c r="AD83" i="16" s="1"/>
  <c r="AG83" i="16" s="1"/>
  <c r="X109" i="16"/>
  <c r="Z125" i="16"/>
  <c r="AC151" i="16"/>
  <c r="AF151" i="16" s="1"/>
  <c r="F162" i="16"/>
  <c r="Z176" i="16"/>
  <c r="Z192" i="16"/>
  <c r="AF19" i="16"/>
  <c r="Z28" i="16"/>
  <c r="AC57" i="16"/>
  <c r="AF57" i="16" s="1"/>
  <c r="Z61" i="16"/>
  <c r="Z71" i="16"/>
  <c r="Z83" i="16"/>
  <c r="Z109" i="16"/>
  <c r="Z135" i="16"/>
  <c r="X138" i="16"/>
  <c r="F157" i="16"/>
  <c r="AC170" i="16"/>
  <c r="AF170" i="16" s="1"/>
  <c r="F188" i="16"/>
  <c r="AD99" i="16"/>
  <c r="AG99" i="16" s="1"/>
  <c r="Z138" i="16"/>
  <c r="Z149" i="16"/>
  <c r="Z168" i="16"/>
  <c r="X182" i="16"/>
  <c r="AA182" i="16" s="1"/>
  <c r="AF7" i="16"/>
  <c r="X14" i="16"/>
  <c r="AC71" i="16"/>
  <c r="AF71" i="16" s="1"/>
  <c r="AC87" i="16"/>
  <c r="AF87" i="16" s="1"/>
  <c r="Z94" i="16"/>
  <c r="Z182" i="16"/>
  <c r="X188" i="16"/>
  <c r="Z14" i="16"/>
  <c r="AC34" i="16"/>
  <c r="AF34" i="16" s="1"/>
  <c r="Z43" i="16"/>
  <c r="X79" i="16"/>
  <c r="X119" i="16"/>
  <c r="AC133" i="16"/>
  <c r="AF133" i="16" s="1"/>
  <c r="Z155" i="16"/>
  <c r="X160" i="16"/>
  <c r="AD160" i="16" s="1"/>
  <c r="AG160" i="16" s="1"/>
  <c r="F164" i="16"/>
  <c r="Z188" i="16"/>
  <c r="X22" i="16"/>
  <c r="AC43" i="16"/>
  <c r="AF43" i="16" s="1"/>
  <c r="Z52" i="16"/>
  <c r="X56" i="16"/>
  <c r="AD56" i="16" s="1"/>
  <c r="AG56" i="16" s="1"/>
  <c r="X75" i="16"/>
  <c r="X98" i="16"/>
  <c r="Z126" i="16"/>
  <c r="Z136" i="16"/>
  <c r="F150" i="16"/>
  <c r="Z152" i="16"/>
  <c r="F186" i="16"/>
  <c r="Z78" i="16"/>
  <c r="Z22" i="16"/>
  <c r="Z56" i="16"/>
  <c r="Z75" i="16"/>
  <c r="AC92" i="16"/>
  <c r="AF92" i="16" s="1"/>
  <c r="Z98" i="16"/>
  <c r="AC177" i="16"/>
  <c r="AF177" i="16" s="1"/>
  <c r="AF14" i="16"/>
  <c r="AC52" i="16"/>
  <c r="AF52" i="16" s="1"/>
  <c r="X96" i="16"/>
  <c r="AC102" i="16"/>
  <c r="AF102" i="16" s="1"/>
  <c r="X108" i="16"/>
  <c r="AD108" i="16" s="1"/>
  <c r="AG108" i="16" s="1"/>
  <c r="AC136" i="16"/>
  <c r="AF136" i="16" s="1"/>
  <c r="Z164" i="16"/>
  <c r="X169" i="16"/>
  <c r="AA169" i="16" s="1"/>
  <c r="X186" i="16"/>
  <c r="F191" i="16"/>
  <c r="N198" i="16"/>
  <c r="N200" i="16" s="1"/>
  <c r="Z29" i="16"/>
  <c r="X33" i="16"/>
  <c r="AD33" i="16" s="1"/>
  <c r="AG33" i="16" s="1"/>
  <c r="AD52" i="16"/>
  <c r="AG52" i="16" s="1"/>
  <c r="Z96" i="16"/>
  <c r="Z108" i="16"/>
  <c r="Z110" i="16"/>
  <c r="AD126" i="16"/>
  <c r="AG126" i="16" s="1"/>
  <c r="AC150" i="16"/>
  <c r="AF150" i="16" s="1"/>
  <c r="F159" i="16"/>
  <c r="AA164" i="16"/>
  <c r="Z169" i="16"/>
  <c r="F180" i="16"/>
  <c r="Z186" i="16"/>
  <c r="X194" i="16"/>
  <c r="AA194" i="16" s="1"/>
  <c r="AA193" i="16" s="1"/>
  <c r="Z57" i="16"/>
  <c r="AD57" i="16"/>
  <c r="AG57" i="16" s="1"/>
  <c r="Z33" i="16"/>
  <c r="F154" i="16"/>
  <c r="F161" i="16"/>
  <c r="Z194" i="16"/>
  <c r="AC29" i="16"/>
  <c r="AF29" i="16" s="1"/>
  <c r="Z39" i="16"/>
  <c r="X42" i="16"/>
  <c r="AD42" i="16" s="1"/>
  <c r="AG42" i="16" s="1"/>
  <c r="Z73" i="16"/>
  <c r="Z82" i="16"/>
  <c r="X93" i="16"/>
  <c r="AD93" i="16" s="1"/>
  <c r="AG93" i="16" s="1"/>
  <c r="AD114" i="16"/>
  <c r="AG114" i="16" s="1"/>
  <c r="AC130" i="16"/>
  <c r="AF130" i="16" s="1"/>
  <c r="Z180" i="16"/>
  <c r="AD29" i="16"/>
  <c r="AG29" i="16" s="1"/>
  <c r="AC62" i="16"/>
  <c r="AF62" i="16" s="1"/>
  <c r="Z90" i="16"/>
  <c r="AC39" i="16"/>
  <c r="AF39" i="16" s="1"/>
  <c r="Z48" i="16"/>
  <c r="AD62" i="16"/>
  <c r="AG62" i="16" s="1"/>
  <c r="AC73" i="16"/>
  <c r="AF73" i="16" s="1"/>
  <c r="AD139" i="16"/>
  <c r="AG139" i="16" s="1"/>
  <c r="F176" i="16"/>
  <c r="AD141" i="16"/>
  <c r="AG141" i="16" s="1"/>
  <c r="AA141" i="16"/>
  <c r="AC86" i="16"/>
  <c r="AF86" i="16" s="1"/>
  <c r="Z86" i="16"/>
  <c r="X86" i="16"/>
  <c r="AC166" i="16"/>
  <c r="AF166" i="16" s="1"/>
  <c r="Z166" i="16"/>
  <c r="X166" i="16"/>
  <c r="AC13" i="16"/>
  <c r="AF13" i="16" s="1"/>
  <c r="Z13" i="16"/>
  <c r="X13" i="16"/>
  <c r="AC18" i="16"/>
  <c r="AF18" i="16" s="1"/>
  <c r="Z18" i="16"/>
  <c r="X18" i="16"/>
  <c r="X143" i="16"/>
  <c r="AC145" i="16"/>
  <c r="AF145" i="16" s="1"/>
  <c r="Z145" i="16"/>
  <c r="X145" i="16"/>
  <c r="AC161" i="16"/>
  <c r="AF161" i="16" s="1"/>
  <c r="Z161" i="16"/>
  <c r="AC190" i="16"/>
  <c r="AF190" i="16" s="1"/>
  <c r="Z190" i="16"/>
  <c r="X190" i="16"/>
  <c r="F28" i="16"/>
  <c r="X68" i="16"/>
  <c r="AA83" i="16"/>
  <c r="X128" i="16"/>
  <c r="Z143" i="16"/>
  <c r="X161" i="16"/>
  <c r="AD180" i="16"/>
  <c r="AG180" i="16" s="1"/>
  <c r="AA180" i="16"/>
  <c r="AD90" i="16"/>
  <c r="AG90" i="16" s="1"/>
  <c r="AA90" i="16"/>
  <c r="AD155" i="16"/>
  <c r="AG155" i="16" s="1"/>
  <c r="AA155" i="16"/>
  <c r="AC183" i="16"/>
  <c r="AF183" i="16" s="1"/>
  <c r="Z183" i="16"/>
  <c r="X183" i="16"/>
  <c r="AC74" i="16"/>
  <c r="AF74" i="16" s="1"/>
  <c r="Z74" i="16"/>
  <c r="X74" i="16"/>
  <c r="AD15" i="16"/>
  <c r="AG15" i="16" s="1"/>
  <c r="AC68" i="16"/>
  <c r="AF68" i="16" s="1"/>
  <c r="AC115" i="16"/>
  <c r="AF115" i="16" s="1"/>
  <c r="Z115" i="16"/>
  <c r="X115" i="16"/>
  <c r="AD134" i="16"/>
  <c r="AG134" i="16" s="1"/>
  <c r="AA134" i="16"/>
  <c r="AD138" i="16"/>
  <c r="AG138" i="16" s="1"/>
  <c r="AA138" i="16"/>
  <c r="AC64" i="16"/>
  <c r="AF64" i="16" s="1"/>
  <c r="Z64" i="16"/>
  <c r="AD103" i="16"/>
  <c r="AG103" i="16" s="1"/>
  <c r="AA103" i="16"/>
  <c r="Z113" i="16"/>
  <c r="AC124" i="16"/>
  <c r="AF124" i="16" s="1"/>
  <c r="Z124" i="16"/>
  <c r="AD64" i="16"/>
  <c r="AG64" i="16" s="1"/>
  <c r="AA64" i="16"/>
  <c r="AC72" i="16"/>
  <c r="AF72" i="16" s="1"/>
  <c r="Z72" i="16"/>
  <c r="X72" i="16"/>
  <c r="X124" i="16"/>
  <c r="AC131" i="16"/>
  <c r="AF131" i="16" s="1"/>
  <c r="Z131" i="16"/>
  <c r="X131" i="16"/>
  <c r="AA136" i="16"/>
  <c r="AC175" i="16"/>
  <c r="AF175" i="16" s="1"/>
  <c r="Z175" i="16"/>
  <c r="X175" i="16"/>
  <c r="AC97" i="16"/>
  <c r="AF97" i="16" s="1"/>
  <c r="Z97" i="16"/>
  <c r="X97" i="16"/>
  <c r="X113" i="16"/>
  <c r="AC128" i="16"/>
  <c r="AF128" i="16" s="1"/>
  <c r="AC25" i="16"/>
  <c r="AF25" i="16" s="1"/>
  <c r="Z25" i="16"/>
  <c r="AD7" i="16"/>
  <c r="AG7" i="16" s="1"/>
  <c r="AG6" i="16" s="1"/>
  <c r="X25" i="16"/>
  <c r="AA28" i="16"/>
  <c r="AC30" i="16"/>
  <c r="AF30" i="16" s="1"/>
  <c r="Z30" i="16"/>
  <c r="X30" i="16"/>
  <c r="AC35" i="16"/>
  <c r="AF35" i="16" s="1"/>
  <c r="Z35" i="16"/>
  <c r="X35" i="16"/>
  <c r="AA37" i="16"/>
  <c r="AC40" i="16"/>
  <c r="AF40" i="16" s="1"/>
  <c r="Z40" i="16"/>
  <c r="X40" i="16"/>
  <c r="AC45" i="16"/>
  <c r="AF45" i="16" s="1"/>
  <c r="Z45" i="16"/>
  <c r="X45" i="16"/>
  <c r="AA47" i="16"/>
  <c r="AC49" i="16"/>
  <c r="AF49" i="16" s="1"/>
  <c r="Z49" i="16"/>
  <c r="X49" i="16"/>
  <c r="AA51" i="16"/>
  <c r="AC53" i="16"/>
  <c r="AF53" i="16" s="1"/>
  <c r="Z53" i="16"/>
  <c r="X53" i="16"/>
  <c r="AA56" i="16"/>
  <c r="AC59" i="16"/>
  <c r="AF59" i="16" s="1"/>
  <c r="Z59" i="16"/>
  <c r="X59" i="16"/>
  <c r="X87" i="16"/>
  <c r="AA157" i="16"/>
  <c r="X177" i="16"/>
  <c r="Z70" i="16"/>
  <c r="X70" i="16"/>
  <c r="Z129" i="16"/>
  <c r="X129" i="16"/>
  <c r="AC12" i="16"/>
  <c r="AF12" i="16" s="1"/>
  <c r="Z12" i="16"/>
  <c r="X12" i="16"/>
  <c r="AC17" i="16"/>
  <c r="AF17" i="16" s="1"/>
  <c r="Z17" i="16"/>
  <c r="X17" i="16"/>
  <c r="AC167" i="16"/>
  <c r="AF167" i="16" s="1"/>
  <c r="Z167" i="16"/>
  <c r="X167" i="16"/>
  <c r="AC162" i="16"/>
  <c r="AF162" i="16" s="1"/>
  <c r="Z162" i="16"/>
  <c r="X162" i="16"/>
  <c r="Z165" i="16"/>
  <c r="X165" i="16"/>
  <c r="AD189" i="16"/>
  <c r="AG189" i="16" s="1"/>
  <c r="AA189" i="16"/>
  <c r="AC70" i="16"/>
  <c r="AF70" i="16" s="1"/>
  <c r="AC129" i="16"/>
  <c r="AF129" i="16" s="1"/>
  <c r="AC165" i="16"/>
  <c r="AF165" i="16" s="1"/>
  <c r="AC137" i="16"/>
  <c r="AF137" i="16" s="1"/>
  <c r="Z137" i="16"/>
  <c r="X137" i="16"/>
  <c r="AC148" i="16"/>
  <c r="AF148" i="16" s="1"/>
  <c r="Z148" i="16"/>
  <c r="X148" i="16"/>
  <c r="AD194" i="16"/>
  <c r="AG194" i="16" s="1"/>
  <c r="AG193" i="16" s="1"/>
  <c r="AC91" i="16"/>
  <c r="AF91" i="16" s="1"/>
  <c r="Z91" i="16"/>
  <c r="X91" i="16"/>
  <c r="AD98" i="16"/>
  <c r="AG98" i="16" s="1"/>
  <c r="AA98" i="16"/>
  <c r="AC141" i="16"/>
  <c r="AF141" i="16" s="1"/>
  <c r="Z141" i="16"/>
  <c r="AD154" i="16"/>
  <c r="AG154" i="16" s="1"/>
  <c r="AA154" i="16"/>
  <c r="X26" i="16"/>
  <c r="AA73" i="16"/>
  <c r="AD84" i="16"/>
  <c r="AG84" i="16" s="1"/>
  <c r="AC172" i="16"/>
  <c r="AF172" i="16" s="1"/>
  <c r="Z172" i="16"/>
  <c r="X172" i="16"/>
  <c r="AC23" i="16"/>
  <c r="AF23" i="16" s="1"/>
  <c r="Z23" i="16"/>
  <c r="X23" i="16"/>
  <c r="AC60" i="16"/>
  <c r="AF60" i="16" s="1"/>
  <c r="Z60" i="16"/>
  <c r="X60" i="16"/>
  <c r="AC111" i="16"/>
  <c r="AF111" i="16" s="1"/>
  <c r="Z111" i="16"/>
  <c r="AD119" i="16"/>
  <c r="AG119" i="16" s="1"/>
  <c r="AA119" i="16"/>
  <c r="AD144" i="16"/>
  <c r="AG144" i="16" s="1"/>
  <c r="X150" i="16"/>
  <c r="X156" i="16"/>
  <c r="AC67" i="16"/>
  <c r="AF67" i="16" s="1"/>
  <c r="Z67" i="16"/>
  <c r="X67" i="16"/>
  <c r="AD75" i="16"/>
  <c r="AG75" i="16" s="1"/>
  <c r="AA75" i="16"/>
  <c r="AC127" i="16"/>
  <c r="AF127" i="16" s="1"/>
  <c r="Z127" i="16"/>
  <c r="X127" i="16"/>
  <c r="Z88" i="16"/>
  <c r="X88" i="16"/>
  <c r="AC185" i="16"/>
  <c r="AF185" i="16" s="1"/>
  <c r="Z185" i="16"/>
  <c r="X185" i="16"/>
  <c r="AC11" i="16"/>
  <c r="AF11" i="16" s="1"/>
  <c r="Z11" i="16"/>
  <c r="X11" i="16"/>
  <c r="AC26" i="16"/>
  <c r="AF26" i="16" s="1"/>
  <c r="AC32" i="16"/>
  <c r="AF32" i="16" s="1"/>
  <c r="Z32" i="16"/>
  <c r="X32" i="16"/>
  <c r="AC36" i="16"/>
  <c r="AF36" i="16" s="1"/>
  <c r="Z36" i="16"/>
  <c r="X36" i="16"/>
  <c r="AC41" i="16"/>
  <c r="AF41" i="16" s="1"/>
  <c r="Z41" i="16"/>
  <c r="X41" i="16"/>
  <c r="AC46" i="16"/>
  <c r="AF46" i="16" s="1"/>
  <c r="Z46" i="16"/>
  <c r="X46" i="16"/>
  <c r="AC50" i="16"/>
  <c r="AF50" i="16" s="1"/>
  <c r="Z50" i="16"/>
  <c r="X50" i="16"/>
  <c r="AC55" i="16"/>
  <c r="AF55" i="16" s="1"/>
  <c r="Z55" i="16"/>
  <c r="X55" i="16"/>
  <c r="AD65" i="16"/>
  <c r="AG65" i="16" s="1"/>
  <c r="AD71" i="16"/>
  <c r="AG71" i="16" s="1"/>
  <c r="AA71" i="16"/>
  <c r="AD81" i="16"/>
  <c r="AG81" i="16" s="1"/>
  <c r="AA81" i="16"/>
  <c r="AC88" i="16"/>
  <c r="AF88" i="16" s="1"/>
  <c r="AC107" i="16"/>
  <c r="AF107" i="16" s="1"/>
  <c r="Z107" i="16"/>
  <c r="X107" i="16"/>
  <c r="X111" i="16"/>
  <c r="AD125" i="16"/>
  <c r="AG125" i="16" s="1"/>
  <c r="AD130" i="16"/>
  <c r="AG130" i="16" s="1"/>
  <c r="AA130" i="16"/>
  <c r="AD169" i="16"/>
  <c r="AG169" i="16" s="1"/>
  <c r="X191" i="16"/>
  <c r="X78" i="16"/>
  <c r="X82" i="16"/>
  <c r="X94" i="16"/>
  <c r="X104" i="16"/>
  <c r="X135" i="16"/>
  <c r="X149" i="16"/>
  <c r="X168" i="16"/>
  <c r="X176" i="16"/>
  <c r="Z191" i="16"/>
  <c r="X110" i="16"/>
  <c r="X122" i="16"/>
  <c r="X140" i="16"/>
  <c r="X152" i="16"/>
  <c r="X179" i="16"/>
  <c r="X92" i="16"/>
  <c r="X102" i="16"/>
  <c r="X133" i="16"/>
  <c r="X151" i="16"/>
  <c r="X170" i="16"/>
  <c r="X178" i="16"/>
  <c r="AD182" i="16" l="1"/>
  <c r="AG182" i="16" s="1"/>
  <c r="F198" i="16"/>
  <c r="N204" i="16"/>
  <c r="AD186" i="16"/>
  <c r="AG186" i="16" s="1"/>
  <c r="AA186" i="16"/>
  <c r="AA160" i="16"/>
  <c r="AD79" i="16"/>
  <c r="AG79" i="16" s="1"/>
  <c r="AA79" i="16"/>
  <c r="AD109" i="16"/>
  <c r="AG109" i="16" s="1"/>
  <c r="AA109" i="16"/>
  <c r="AA33" i="16"/>
  <c r="AD61" i="16"/>
  <c r="AG61" i="16" s="1"/>
  <c r="AA61" i="16"/>
  <c r="AA188" i="16"/>
  <c r="AD188" i="16"/>
  <c r="AG188" i="16" s="1"/>
  <c r="AD96" i="16"/>
  <c r="AG96" i="16" s="1"/>
  <c r="AA96" i="16"/>
  <c r="AA192" i="16"/>
  <c r="AD192" i="16"/>
  <c r="AG192" i="16" s="1"/>
  <c r="AA93" i="16"/>
  <c r="AA108" i="16"/>
  <c r="AD22" i="16"/>
  <c r="AG22" i="16" s="1"/>
  <c r="AA22" i="16"/>
  <c r="AD14" i="16"/>
  <c r="AG14" i="16" s="1"/>
  <c r="AA14" i="16"/>
  <c r="AA42" i="16"/>
  <c r="F205" i="16"/>
  <c r="F200" i="16"/>
  <c r="G199" i="16"/>
  <c r="N199" i="16" s="1"/>
  <c r="N201" i="16" s="1"/>
  <c r="N202" i="16" s="1"/>
  <c r="N203" i="16" s="1"/>
  <c r="F201" i="16"/>
  <c r="F202" i="16" s="1"/>
  <c r="F203" i="16" s="1"/>
  <c r="AD53" i="16"/>
  <c r="AG53" i="16" s="1"/>
  <c r="AA53" i="16"/>
  <c r="AA11" i="16"/>
  <c r="AD11" i="16"/>
  <c r="AG11" i="16" s="1"/>
  <c r="AA110" i="16"/>
  <c r="AD110" i="16"/>
  <c r="AG110" i="16" s="1"/>
  <c r="AD149" i="16"/>
  <c r="AG149" i="16" s="1"/>
  <c r="AA149" i="16"/>
  <c r="AA113" i="16"/>
  <c r="AD113" i="16"/>
  <c r="AG113" i="16" s="1"/>
  <c r="AD128" i="16"/>
  <c r="AG128" i="16" s="1"/>
  <c r="AA128" i="16"/>
  <c r="AD91" i="16"/>
  <c r="AG91" i="16" s="1"/>
  <c r="AA91" i="16"/>
  <c r="AD50" i="16"/>
  <c r="AG50" i="16" s="1"/>
  <c r="AA50" i="16"/>
  <c r="AD36" i="16"/>
  <c r="AG36" i="16" s="1"/>
  <c r="AA36" i="16"/>
  <c r="AD12" i="16"/>
  <c r="AG12" i="16" s="1"/>
  <c r="AA12" i="16"/>
  <c r="AD97" i="16"/>
  <c r="AG97" i="16" s="1"/>
  <c r="AA97" i="16"/>
  <c r="AD13" i="16"/>
  <c r="AG13" i="16" s="1"/>
  <c r="AA13" i="16"/>
  <c r="AD35" i="16"/>
  <c r="AG35" i="16" s="1"/>
  <c r="AA35" i="16"/>
  <c r="AA179" i="16"/>
  <c r="AD179" i="16"/>
  <c r="AG179" i="16" s="1"/>
  <c r="AD148" i="16"/>
  <c r="AG148" i="16" s="1"/>
  <c r="AA148" i="16"/>
  <c r="AD124" i="16"/>
  <c r="AG124" i="16" s="1"/>
  <c r="AA124" i="16"/>
  <c r="AA135" i="16"/>
  <c r="AD135" i="16"/>
  <c r="AG135" i="16" s="1"/>
  <c r="AD178" i="16"/>
  <c r="AG178" i="16" s="1"/>
  <c r="AA178" i="16"/>
  <c r="AA104" i="16"/>
  <c r="AD104" i="16"/>
  <c r="AG104" i="16" s="1"/>
  <c r="AD127" i="16"/>
  <c r="AG127" i="16" s="1"/>
  <c r="AA127" i="16"/>
  <c r="AD60" i="16"/>
  <c r="AG60" i="16" s="1"/>
  <c r="AA60" i="16"/>
  <c r="AD74" i="16"/>
  <c r="AG74" i="16" s="1"/>
  <c r="AA74" i="16"/>
  <c r="AD68" i="16"/>
  <c r="AG68" i="16" s="1"/>
  <c r="AA68" i="16"/>
  <c r="AD133" i="16"/>
  <c r="AG133" i="16" s="1"/>
  <c r="AA133" i="16"/>
  <c r="AD78" i="16"/>
  <c r="AG78" i="16" s="1"/>
  <c r="AA78" i="16"/>
  <c r="AD55" i="16"/>
  <c r="AG55" i="16" s="1"/>
  <c r="AA55" i="16"/>
  <c r="AA23" i="16"/>
  <c r="AD23" i="16"/>
  <c r="AG23" i="16" s="1"/>
  <c r="AD175" i="16"/>
  <c r="AG175" i="16" s="1"/>
  <c r="AA175" i="16"/>
  <c r="AD183" i="16"/>
  <c r="AG183" i="16" s="1"/>
  <c r="AA183" i="16"/>
  <c r="AD190" i="16"/>
  <c r="AG190" i="16" s="1"/>
  <c r="AA190" i="16"/>
  <c r="AD162" i="16"/>
  <c r="AG162" i="16" s="1"/>
  <c r="AA162" i="16"/>
  <c r="AA129" i="16"/>
  <c r="AD129" i="16"/>
  <c r="AG129" i="16" s="1"/>
  <c r="AD92" i="16"/>
  <c r="AG92" i="16" s="1"/>
  <c r="AA92" i="16"/>
  <c r="AD67" i="16"/>
  <c r="AG67" i="16" s="1"/>
  <c r="AA67" i="16"/>
  <c r="AD49" i="16"/>
  <c r="AG49" i="16" s="1"/>
  <c r="AA49" i="16"/>
  <c r="AA30" i="16"/>
  <c r="AD30" i="16"/>
  <c r="AG30" i="16" s="1"/>
  <c r="AD166" i="16"/>
  <c r="AG166" i="16" s="1"/>
  <c r="AA166" i="16"/>
  <c r="AD170" i="16"/>
  <c r="AG170" i="16" s="1"/>
  <c r="AA170" i="16"/>
  <c r="AD82" i="16"/>
  <c r="AG82" i="16" s="1"/>
  <c r="AA82" i="16"/>
  <c r="AA165" i="16"/>
  <c r="AD165" i="16"/>
  <c r="AG165" i="16" s="1"/>
  <c r="AD191" i="16"/>
  <c r="AG191" i="16" s="1"/>
  <c r="AA191" i="16"/>
  <c r="AA70" i="16"/>
  <c r="AD70" i="16"/>
  <c r="AG70" i="16" s="1"/>
  <c r="AA152" i="16"/>
  <c r="AD152" i="16"/>
  <c r="AG152" i="16" s="1"/>
  <c r="AD167" i="16"/>
  <c r="AG167" i="16" s="1"/>
  <c r="AA167" i="16"/>
  <c r="AD131" i="16"/>
  <c r="AG131" i="16" s="1"/>
  <c r="AA131" i="16"/>
  <c r="AA140" i="16"/>
  <c r="AD140" i="16"/>
  <c r="AG140" i="16" s="1"/>
  <c r="AA177" i="16"/>
  <c r="AD177" i="16"/>
  <c r="AG177" i="16" s="1"/>
  <c r="AD145" i="16"/>
  <c r="AG145" i="16" s="1"/>
  <c r="AA145" i="16"/>
  <c r="AD86" i="16"/>
  <c r="AG86" i="16" s="1"/>
  <c r="AA86" i="16"/>
  <c r="AD151" i="16"/>
  <c r="AG151" i="16" s="1"/>
  <c r="AA151" i="16"/>
  <c r="AD102" i="16"/>
  <c r="AG102" i="16" s="1"/>
  <c r="AA102" i="16"/>
  <c r="AA122" i="16"/>
  <c r="AD122" i="16"/>
  <c r="AG122" i="16" s="1"/>
  <c r="AD111" i="16"/>
  <c r="AG111" i="16" s="1"/>
  <c r="AA111" i="16"/>
  <c r="AD46" i="16"/>
  <c r="AG46" i="16" s="1"/>
  <c r="AA46" i="16"/>
  <c r="AD185" i="16"/>
  <c r="AG185" i="16" s="1"/>
  <c r="AA185" i="16"/>
  <c r="AD156" i="16"/>
  <c r="AG156" i="16" s="1"/>
  <c r="AA156" i="16"/>
  <c r="AD137" i="16"/>
  <c r="AG137" i="16" s="1"/>
  <c r="AA137" i="16"/>
  <c r="AD45" i="16"/>
  <c r="AG45" i="16" s="1"/>
  <c r="AA45" i="16"/>
  <c r="AD25" i="16"/>
  <c r="AG25" i="16" s="1"/>
  <c r="AA25" i="16"/>
  <c r="AA150" i="16"/>
  <c r="AD150" i="16"/>
  <c r="AG150" i="16" s="1"/>
  <c r="AD26" i="16"/>
  <c r="AG26" i="16" s="1"/>
  <c r="AA26" i="16"/>
  <c r="AD72" i="16"/>
  <c r="AG72" i="16" s="1"/>
  <c r="AA72" i="16"/>
  <c r="AA176" i="16"/>
  <c r="AD176" i="16"/>
  <c r="AG176" i="16" s="1"/>
  <c r="AD41" i="16"/>
  <c r="AG41" i="16" s="1"/>
  <c r="AA41" i="16"/>
  <c r="AA88" i="16"/>
  <c r="AD88" i="16"/>
  <c r="AG88" i="16" s="1"/>
  <c r="AD17" i="16"/>
  <c r="AG17" i="16" s="1"/>
  <c r="AA17" i="16"/>
  <c r="AD87" i="16"/>
  <c r="AG87" i="16" s="1"/>
  <c r="AA87" i="16"/>
  <c r="AD161" i="16"/>
  <c r="AG161" i="16" s="1"/>
  <c r="AA161" i="16"/>
  <c r="AD18" i="16"/>
  <c r="AG18" i="16" s="1"/>
  <c r="AA18" i="16"/>
  <c r="AD94" i="16"/>
  <c r="AG94" i="16" s="1"/>
  <c r="AA94" i="16"/>
  <c r="AD32" i="16"/>
  <c r="AG32" i="16" s="1"/>
  <c r="AA32" i="16"/>
  <c r="AD172" i="16"/>
  <c r="AG172" i="16" s="1"/>
  <c r="AA172" i="16"/>
  <c r="AD107" i="16"/>
  <c r="AG107" i="16" s="1"/>
  <c r="AA107" i="16"/>
  <c r="AD115" i="16"/>
  <c r="AG115" i="16" s="1"/>
  <c r="AA115" i="16"/>
  <c r="AA143" i="16"/>
  <c r="AD143" i="16"/>
  <c r="AG143" i="16" s="1"/>
  <c r="AD168" i="16"/>
  <c r="AG168" i="16" s="1"/>
  <c r="AA168" i="16"/>
  <c r="AD59" i="16"/>
  <c r="AG59" i="16" s="1"/>
  <c r="AA59" i="16"/>
  <c r="AA40" i="16"/>
  <c r="AD40" i="16"/>
  <c r="AG40" i="16" s="1"/>
  <c r="AG116" i="16" l="1"/>
  <c r="AA116" i="16"/>
  <c r="AA100" i="16"/>
  <c r="AG20" i="16"/>
  <c r="AA20" i="16"/>
  <c r="AG9" i="16"/>
  <c r="AA76" i="16"/>
  <c r="AA9" i="16"/>
  <c r="AG76" i="16"/>
  <c r="AG100" i="16"/>
  <c r="AA146" i="16"/>
  <c r="AG184" i="16"/>
  <c r="AG146" i="16"/>
  <c r="AA184" i="16"/>
  <c r="AG198" i="16" l="1"/>
  <c r="AG200" i="16" s="1"/>
  <c r="AG201" i="16" s="1"/>
  <c r="AA198" i="16"/>
  <c r="AG202" i="16" l="1"/>
  <c r="AG203" i="16" s="1"/>
  <c r="AA200" i="16"/>
  <c r="AA201" i="16" s="1"/>
  <c r="AA202" i="16" l="1"/>
  <c r="AA203" i="16" s="1"/>
  <c r="W300" i="14" l="1"/>
  <c r="V300" i="14"/>
  <c r="Y300" i="14" s="1"/>
  <c r="Y299" i="14" s="1"/>
  <c r="U300" i="14"/>
  <c r="X300" i="14" s="1"/>
  <c r="T300" i="14"/>
  <c r="S300" i="14"/>
  <c r="S299" i="14" s="1"/>
  <c r="R300" i="14"/>
  <c r="P300" i="14"/>
  <c r="O300" i="14"/>
  <c r="F299" i="14"/>
  <c r="W298" i="14"/>
  <c r="T298" i="14"/>
  <c r="R298" i="14"/>
  <c r="P298" i="14"/>
  <c r="O298" i="14"/>
  <c r="U298" i="14" s="1"/>
  <c r="X298" i="14" s="1"/>
  <c r="X296" i="14"/>
  <c r="W296" i="14"/>
  <c r="U296" i="14"/>
  <c r="T296" i="14"/>
  <c r="R296" i="14"/>
  <c r="P296" i="14"/>
  <c r="V296" i="14" s="1"/>
  <c r="Y296" i="14" s="1"/>
  <c r="O296" i="14"/>
  <c r="W294" i="14"/>
  <c r="V294" i="14"/>
  <c r="Y294" i="14" s="1"/>
  <c r="U294" i="14"/>
  <c r="X294" i="14" s="1"/>
  <c r="T294" i="14"/>
  <c r="S294" i="14"/>
  <c r="R294" i="14"/>
  <c r="P294" i="14"/>
  <c r="O294" i="14"/>
  <c r="W292" i="14"/>
  <c r="T292" i="14"/>
  <c r="O292" i="14"/>
  <c r="Y290" i="14"/>
  <c r="X290" i="14"/>
  <c r="W290" i="14"/>
  <c r="U290" i="14"/>
  <c r="T290" i="14"/>
  <c r="R290" i="14"/>
  <c r="P290" i="14"/>
  <c r="V290" i="14" s="1"/>
  <c r="O290" i="14"/>
  <c r="W288" i="14"/>
  <c r="U288" i="14"/>
  <c r="X288" i="14" s="1"/>
  <c r="T288" i="14"/>
  <c r="S288" i="14"/>
  <c r="R288" i="14"/>
  <c r="P288" i="14"/>
  <c r="V288" i="14" s="1"/>
  <c r="Y288" i="14" s="1"/>
  <c r="O288" i="14"/>
  <c r="W286" i="14"/>
  <c r="U286" i="14"/>
  <c r="X286" i="14" s="1"/>
  <c r="T286" i="14"/>
  <c r="S286" i="14"/>
  <c r="R286" i="14"/>
  <c r="P286" i="14"/>
  <c r="V286" i="14" s="1"/>
  <c r="Y286" i="14" s="1"/>
  <c r="O286" i="14"/>
  <c r="F284" i="14"/>
  <c r="F304" i="14" s="1"/>
  <c r="W283" i="14"/>
  <c r="T283" i="14"/>
  <c r="O283" i="14"/>
  <c r="U283" i="14" s="1"/>
  <c r="X283" i="14" s="1"/>
  <c r="W281" i="14"/>
  <c r="V281" i="14"/>
  <c r="Y281" i="14" s="1"/>
  <c r="U281" i="14"/>
  <c r="X281" i="14" s="1"/>
  <c r="T281" i="14"/>
  <c r="S281" i="14"/>
  <c r="R281" i="14"/>
  <c r="P281" i="14"/>
  <c r="O281" i="14"/>
  <c r="W278" i="14"/>
  <c r="T278" i="14"/>
  <c r="O278" i="14"/>
  <c r="R278" i="14" s="1"/>
  <c r="W276" i="14"/>
  <c r="T276" i="14"/>
  <c r="O276" i="14"/>
  <c r="U276" i="14" s="1"/>
  <c r="X276" i="14" s="1"/>
  <c r="W274" i="14"/>
  <c r="T274" i="14"/>
  <c r="R274" i="14"/>
  <c r="P274" i="14"/>
  <c r="V274" i="14" s="1"/>
  <c r="Y274" i="14" s="1"/>
  <c r="O274" i="14"/>
  <c r="U274" i="14" s="1"/>
  <c r="X274" i="14" s="1"/>
  <c r="W272" i="14"/>
  <c r="T272" i="14"/>
  <c r="R272" i="14"/>
  <c r="O272" i="14"/>
  <c r="P272" i="14" s="1"/>
  <c r="W270" i="14"/>
  <c r="V270" i="14"/>
  <c r="Y270" i="14" s="1"/>
  <c r="U270" i="14"/>
  <c r="X270" i="14" s="1"/>
  <c r="T270" i="14"/>
  <c r="S270" i="14"/>
  <c r="R270" i="14"/>
  <c r="P270" i="14"/>
  <c r="O270" i="14"/>
  <c r="W268" i="14"/>
  <c r="T268" i="14"/>
  <c r="P268" i="14"/>
  <c r="O268" i="14"/>
  <c r="W264" i="14"/>
  <c r="T264" i="14"/>
  <c r="O264" i="14"/>
  <c r="U264" i="14" s="1"/>
  <c r="X264" i="14" s="1"/>
  <c r="W262" i="14"/>
  <c r="V262" i="14"/>
  <c r="Y262" i="14" s="1"/>
  <c r="U262" i="14"/>
  <c r="X262" i="14" s="1"/>
  <c r="T262" i="14"/>
  <c r="S262" i="14"/>
  <c r="R262" i="14"/>
  <c r="P262" i="14"/>
  <c r="O262" i="14"/>
  <c r="W260" i="14"/>
  <c r="T260" i="14"/>
  <c r="O260" i="14"/>
  <c r="R260" i="14" s="1"/>
  <c r="W258" i="14"/>
  <c r="T258" i="14"/>
  <c r="O258" i="14"/>
  <c r="U258" i="14" s="1"/>
  <c r="X258" i="14" s="1"/>
  <c r="W256" i="14"/>
  <c r="T256" i="14"/>
  <c r="O256" i="14"/>
  <c r="U256" i="14" s="1"/>
  <c r="X256" i="14" s="1"/>
  <c r="W254" i="14"/>
  <c r="T254" i="14"/>
  <c r="R254" i="14"/>
  <c r="O254" i="14"/>
  <c r="P254" i="14" s="1"/>
  <c r="W252" i="14"/>
  <c r="V252" i="14"/>
  <c r="Y252" i="14" s="1"/>
  <c r="U252" i="14"/>
  <c r="X252" i="14" s="1"/>
  <c r="T252" i="14"/>
  <c r="S252" i="14"/>
  <c r="R252" i="14"/>
  <c r="P252" i="14"/>
  <c r="O252" i="14"/>
  <c r="W250" i="14"/>
  <c r="T250" i="14"/>
  <c r="O250" i="14"/>
  <c r="P250" i="14" s="1"/>
  <c r="W248" i="14"/>
  <c r="T248" i="14"/>
  <c r="O248" i="14"/>
  <c r="U248" i="14" s="1"/>
  <c r="X248" i="14" s="1"/>
  <c r="W246" i="14"/>
  <c r="V246" i="14"/>
  <c r="Y246" i="14" s="1"/>
  <c r="U246" i="14"/>
  <c r="X246" i="14" s="1"/>
  <c r="T246" i="14"/>
  <c r="S246" i="14"/>
  <c r="R246" i="14"/>
  <c r="P246" i="14"/>
  <c r="O246" i="14"/>
  <c r="W244" i="14"/>
  <c r="T244" i="14"/>
  <c r="O244" i="14"/>
  <c r="R244" i="14" s="1"/>
  <c r="W242" i="14"/>
  <c r="T242" i="14"/>
  <c r="O242" i="14"/>
  <c r="U242" i="14" s="1"/>
  <c r="X242" i="14" s="1"/>
  <c r="W240" i="14"/>
  <c r="T240" i="14"/>
  <c r="R240" i="14"/>
  <c r="P240" i="14"/>
  <c r="V240" i="14" s="1"/>
  <c r="Y240" i="14" s="1"/>
  <c r="O240" i="14"/>
  <c r="U240" i="14" s="1"/>
  <c r="X240" i="14" s="1"/>
  <c r="W238" i="14"/>
  <c r="T238" i="14"/>
  <c r="R238" i="14"/>
  <c r="O238" i="14"/>
  <c r="P238" i="14" s="1"/>
  <c r="W236" i="14"/>
  <c r="V236" i="14"/>
  <c r="Y236" i="14" s="1"/>
  <c r="U236" i="14"/>
  <c r="X236" i="14" s="1"/>
  <c r="T236" i="14"/>
  <c r="S236" i="14"/>
  <c r="R236" i="14"/>
  <c r="P236" i="14"/>
  <c r="O236" i="14"/>
  <c r="W234" i="14"/>
  <c r="T234" i="14"/>
  <c r="O234" i="14"/>
  <c r="W232" i="14"/>
  <c r="T232" i="14"/>
  <c r="O232" i="14"/>
  <c r="W230" i="14"/>
  <c r="V230" i="14"/>
  <c r="Y230" i="14" s="1"/>
  <c r="U230" i="14"/>
  <c r="X230" i="14" s="1"/>
  <c r="T230" i="14"/>
  <c r="S230" i="14"/>
  <c r="R230" i="14"/>
  <c r="P230" i="14"/>
  <c r="O230" i="14"/>
  <c r="W228" i="14"/>
  <c r="T228" i="14"/>
  <c r="O228" i="14"/>
  <c r="W226" i="14"/>
  <c r="T226" i="14"/>
  <c r="O226" i="14"/>
  <c r="W224" i="14"/>
  <c r="T224" i="14"/>
  <c r="O224" i="14"/>
  <c r="U224" i="14" s="1"/>
  <c r="X224" i="14" s="1"/>
  <c r="W222" i="14"/>
  <c r="T222" i="14"/>
  <c r="R222" i="14"/>
  <c r="O222" i="14"/>
  <c r="P222" i="14" s="1"/>
  <c r="X220" i="14"/>
  <c r="W220" i="14"/>
  <c r="V220" i="14"/>
  <c r="Y220" i="14" s="1"/>
  <c r="U220" i="14"/>
  <c r="T220" i="14"/>
  <c r="S220" i="14"/>
  <c r="R220" i="14"/>
  <c r="P220" i="14"/>
  <c r="O220" i="14"/>
  <c r="W218" i="14"/>
  <c r="T218" i="14"/>
  <c r="O218" i="14"/>
  <c r="U218" i="14" s="1"/>
  <c r="X218" i="14" s="1"/>
  <c r="W216" i="14"/>
  <c r="T216" i="14"/>
  <c r="R216" i="14"/>
  <c r="O216" i="14"/>
  <c r="W214" i="14"/>
  <c r="V214" i="14"/>
  <c r="Y214" i="14" s="1"/>
  <c r="U214" i="14"/>
  <c r="X214" i="14" s="1"/>
  <c r="T214" i="14"/>
  <c r="S214" i="14"/>
  <c r="R214" i="14"/>
  <c r="P214" i="14"/>
  <c r="O214" i="14"/>
  <c r="W212" i="14"/>
  <c r="T212" i="14"/>
  <c r="O212" i="14"/>
  <c r="W210" i="14"/>
  <c r="T210" i="14"/>
  <c r="O210" i="14"/>
  <c r="W208" i="14"/>
  <c r="T208" i="14"/>
  <c r="S208" i="14"/>
  <c r="P208" i="14"/>
  <c r="V208" i="14" s="1"/>
  <c r="Y208" i="14" s="1"/>
  <c r="O208" i="14"/>
  <c r="U208" i="14" s="1"/>
  <c r="X208" i="14" s="1"/>
  <c r="W206" i="14"/>
  <c r="T206" i="14"/>
  <c r="R206" i="14"/>
  <c r="O206" i="14"/>
  <c r="P206" i="14" s="1"/>
  <c r="W204" i="14"/>
  <c r="V204" i="14"/>
  <c r="Y204" i="14" s="1"/>
  <c r="U204" i="14"/>
  <c r="X204" i="14" s="1"/>
  <c r="T204" i="14"/>
  <c r="S204" i="14"/>
  <c r="R204" i="14"/>
  <c r="P204" i="14"/>
  <c r="O204" i="14"/>
  <c r="X202" i="14"/>
  <c r="W202" i="14"/>
  <c r="T202" i="14"/>
  <c r="R202" i="14"/>
  <c r="P202" i="14"/>
  <c r="S202" i="14" s="1"/>
  <c r="O202" i="14"/>
  <c r="U202" i="14" s="1"/>
  <c r="W200" i="14"/>
  <c r="T200" i="14"/>
  <c r="O200" i="14"/>
  <c r="W198" i="14"/>
  <c r="V198" i="14"/>
  <c r="Y198" i="14" s="1"/>
  <c r="U198" i="14"/>
  <c r="X198" i="14" s="1"/>
  <c r="T198" i="14"/>
  <c r="S198" i="14"/>
  <c r="R198" i="14"/>
  <c r="P198" i="14"/>
  <c r="O198" i="14"/>
  <c r="W196" i="14"/>
  <c r="T196" i="14"/>
  <c r="O196" i="14"/>
  <c r="W194" i="14"/>
  <c r="T194" i="14"/>
  <c r="O194" i="14"/>
  <c r="X192" i="14"/>
  <c r="W192" i="14"/>
  <c r="T192" i="14"/>
  <c r="P192" i="14"/>
  <c r="V192" i="14" s="1"/>
  <c r="Y192" i="14" s="1"/>
  <c r="O192" i="14"/>
  <c r="U192" i="14" s="1"/>
  <c r="W190" i="14"/>
  <c r="T190" i="14"/>
  <c r="R190" i="14"/>
  <c r="O190" i="14"/>
  <c r="P190" i="14" s="1"/>
  <c r="W188" i="14"/>
  <c r="V188" i="14"/>
  <c r="Y188" i="14" s="1"/>
  <c r="U188" i="14"/>
  <c r="X188" i="14" s="1"/>
  <c r="T188" i="14"/>
  <c r="S188" i="14"/>
  <c r="R188" i="14"/>
  <c r="P188" i="14"/>
  <c r="O188" i="14"/>
  <c r="X186" i="14"/>
  <c r="W186" i="14"/>
  <c r="T186" i="14"/>
  <c r="P186" i="14"/>
  <c r="S186" i="14" s="1"/>
  <c r="O186" i="14"/>
  <c r="U186" i="14" s="1"/>
  <c r="W184" i="14"/>
  <c r="T184" i="14"/>
  <c r="O184" i="14"/>
  <c r="W182" i="14"/>
  <c r="V182" i="14"/>
  <c r="Y182" i="14" s="1"/>
  <c r="U182" i="14"/>
  <c r="X182" i="14" s="1"/>
  <c r="T182" i="14"/>
  <c r="S182" i="14"/>
  <c r="R182" i="14"/>
  <c r="P182" i="14"/>
  <c r="O182" i="14"/>
  <c r="W180" i="14"/>
  <c r="T180" i="14"/>
  <c r="O180" i="14"/>
  <c r="W178" i="14"/>
  <c r="T178" i="14"/>
  <c r="O178" i="14"/>
  <c r="W176" i="14"/>
  <c r="T176" i="14"/>
  <c r="O176" i="14"/>
  <c r="U176" i="14" s="1"/>
  <c r="X176" i="14" s="1"/>
  <c r="W174" i="14"/>
  <c r="T174" i="14"/>
  <c r="R174" i="14"/>
  <c r="O174" i="14"/>
  <c r="P174" i="14" s="1"/>
  <c r="X172" i="14"/>
  <c r="W172" i="14"/>
  <c r="V172" i="14"/>
  <c r="Y172" i="14" s="1"/>
  <c r="U172" i="14"/>
  <c r="T172" i="14"/>
  <c r="S172" i="14"/>
  <c r="R172" i="14"/>
  <c r="P172" i="14"/>
  <c r="O172" i="14"/>
  <c r="W170" i="14"/>
  <c r="T170" i="14"/>
  <c r="O170" i="14"/>
  <c r="U170" i="14" s="1"/>
  <c r="X170" i="14" s="1"/>
  <c r="W168" i="14"/>
  <c r="T168" i="14"/>
  <c r="O168" i="14"/>
  <c r="W166" i="14"/>
  <c r="V166" i="14"/>
  <c r="Y166" i="14" s="1"/>
  <c r="U166" i="14"/>
  <c r="X166" i="14" s="1"/>
  <c r="T166" i="14"/>
  <c r="S166" i="14"/>
  <c r="R166" i="14"/>
  <c r="O166" i="14"/>
  <c r="P166" i="14" s="1"/>
  <c r="W164" i="14"/>
  <c r="T164" i="14"/>
  <c r="O164" i="14"/>
  <c r="W162" i="14"/>
  <c r="T162" i="14"/>
  <c r="O162" i="14"/>
  <c r="W160" i="14"/>
  <c r="T160" i="14"/>
  <c r="O160" i="14"/>
  <c r="U160" i="14" s="1"/>
  <c r="X160" i="14" s="1"/>
  <c r="W158" i="14"/>
  <c r="T158" i="14"/>
  <c r="R158" i="14"/>
  <c r="O158" i="14"/>
  <c r="P158" i="14" s="1"/>
  <c r="X156" i="14"/>
  <c r="W156" i="14"/>
  <c r="V156" i="14"/>
  <c r="Y156" i="14" s="1"/>
  <c r="U156" i="14"/>
  <c r="T156" i="14"/>
  <c r="S156" i="14"/>
  <c r="R156" i="14"/>
  <c r="O156" i="14"/>
  <c r="P156" i="14" s="1"/>
  <c r="W154" i="14"/>
  <c r="T154" i="14"/>
  <c r="R154" i="14"/>
  <c r="O154" i="14"/>
  <c r="U154" i="14" s="1"/>
  <c r="X154" i="14" s="1"/>
  <c r="W152" i="14"/>
  <c r="T152" i="14"/>
  <c r="O152" i="14"/>
  <c r="W150" i="14"/>
  <c r="T150" i="14"/>
  <c r="R150" i="14"/>
  <c r="P150" i="14"/>
  <c r="V150" i="14" s="1"/>
  <c r="Y150" i="14" s="1"/>
  <c r="O150" i="14"/>
  <c r="U150" i="14" s="1"/>
  <c r="X150" i="14" s="1"/>
  <c r="W148" i="14"/>
  <c r="T148" i="14"/>
  <c r="O148" i="14"/>
  <c r="W146" i="14"/>
  <c r="U146" i="14"/>
  <c r="X146" i="14" s="1"/>
  <c r="T146" i="14"/>
  <c r="O146" i="14"/>
  <c r="X144" i="14"/>
  <c r="W144" i="14"/>
  <c r="T144" i="14"/>
  <c r="S144" i="14"/>
  <c r="P144" i="14"/>
  <c r="V144" i="14" s="1"/>
  <c r="Y144" i="14" s="1"/>
  <c r="O144" i="14"/>
  <c r="U144" i="14" s="1"/>
  <c r="W142" i="14"/>
  <c r="T142" i="14"/>
  <c r="R142" i="14"/>
  <c r="O142" i="14"/>
  <c r="P142" i="14" s="1"/>
  <c r="W140" i="14"/>
  <c r="U140" i="14"/>
  <c r="X140" i="14" s="1"/>
  <c r="T140" i="14"/>
  <c r="S140" i="14"/>
  <c r="R140" i="14"/>
  <c r="O140" i="14"/>
  <c r="P140" i="14" s="1"/>
  <c r="V140" i="14" s="1"/>
  <c r="Y140" i="14" s="1"/>
  <c r="X138" i="14"/>
  <c r="W138" i="14"/>
  <c r="V138" i="14"/>
  <c r="Y138" i="14" s="1"/>
  <c r="T138" i="14"/>
  <c r="R138" i="14"/>
  <c r="P138" i="14"/>
  <c r="S138" i="14" s="1"/>
  <c r="O138" i="14"/>
  <c r="U138" i="14" s="1"/>
  <c r="W136" i="14"/>
  <c r="T136" i="14"/>
  <c r="R136" i="14"/>
  <c r="O136" i="14"/>
  <c r="W134" i="14"/>
  <c r="U134" i="14"/>
  <c r="X134" i="14" s="1"/>
  <c r="T134" i="14"/>
  <c r="R134" i="14"/>
  <c r="P134" i="14"/>
  <c r="V134" i="14" s="1"/>
  <c r="Y134" i="14" s="1"/>
  <c r="O134" i="14"/>
  <c r="W132" i="14"/>
  <c r="T132" i="14"/>
  <c r="O132" i="14"/>
  <c r="W130" i="14"/>
  <c r="U130" i="14"/>
  <c r="X130" i="14" s="1"/>
  <c r="T130" i="14"/>
  <c r="O130" i="14"/>
  <c r="W128" i="14"/>
  <c r="T128" i="14"/>
  <c r="O128" i="14"/>
  <c r="U128" i="14" s="1"/>
  <c r="X128" i="14" s="1"/>
  <c r="W126" i="14"/>
  <c r="T126" i="14"/>
  <c r="R126" i="14"/>
  <c r="O126" i="14"/>
  <c r="P126" i="14" s="1"/>
  <c r="X124" i="14"/>
  <c r="W124" i="14"/>
  <c r="V124" i="14"/>
  <c r="Y124" i="14" s="1"/>
  <c r="U124" i="14"/>
  <c r="T124" i="14"/>
  <c r="S124" i="14"/>
  <c r="R124" i="14"/>
  <c r="O124" i="14"/>
  <c r="P124" i="14" s="1"/>
  <c r="W122" i="14"/>
  <c r="T122" i="14"/>
  <c r="O122" i="14"/>
  <c r="U122" i="14" s="1"/>
  <c r="X122" i="14" s="1"/>
  <c r="W120" i="14"/>
  <c r="T120" i="14"/>
  <c r="O120" i="14"/>
  <c r="R120" i="14" s="1"/>
  <c r="W118" i="14"/>
  <c r="T118" i="14"/>
  <c r="O118" i="14"/>
  <c r="U118" i="14" s="1"/>
  <c r="X118" i="14" s="1"/>
  <c r="W116" i="14"/>
  <c r="T116" i="14"/>
  <c r="O116" i="14"/>
  <c r="W114" i="14"/>
  <c r="U114" i="14"/>
  <c r="X114" i="14" s="1"/>
  <c r="T114" i="14"/>
  <c r="O114" i="14"/>
  <c r="X112" i="14"/>
  <c r="W112" i="14"/>
  <c r="T112" i="14"/>
  <c r="R112" i="14"/>
  <c r="P112" i="14"/>
  <c r="V112" i="14" s="1"/>
  <c r="Y112" i="14" s="1"/>
  <c r="O112" i="14"/>
  <c r="U112" i="14" s="1"/>
  <c r="W110" i="14"/>
  <c r="T110" i="14"/>
  <c r="R110" i="14"/>
  <c r="O110" i="14"/>
  <c r="P110" i="14" s="1"/>
  <c r="W108" i="14"/>
  <c r="U108" i="14"/>
  <c r="X108" i="14" s="1"/>
  <c r="T108" i="14"/>
  <c r="R108" i="14"/>
  <c r="O108" i="14"/>
  <c r="P108" i="14" s="1"/>
  <c r="V108" i="14" s="1"/>
  <c r="Y108" i="14" s="1"/>
  <c r="X106" i="14"/>
  <c r="W106" i="14"/>
  <c r="T106" i="14"/>
  <c r="R106" i="14"/>
  <c r="O106" i="14"/>
  <c r="U106" i="14" s="1"/>
  <c r="W104" i="14"/>
  <c r="T104" i="14"/>
  <c r="R104" i="14"/>
  <c r="O104" i="14"/>
  <c r="W102" i="14"/>
  <c r="U102" i="14"/>
  <c r="X102" i="14" s="1"/>
  <c r="T102" i="14"/>
  <c r="S102" i="14"/>
  <c r="P102" i="14"/>
  <c r="V102" i="14" s="1"/>
  <c r="Y102" i="14" s="1"/>
  <c r="O102" i="14"/>
  <c r="R102" i="14" s="1"/>
  <c r="W100" i="14"/>
  <c r="T100" i="14"/>
  <c r="O100" i="14"/>
  <c r="W98" i="14"/>
  <c r="T98" i="14"/>
  <c r="O98" i="14"/>
  <c r="W96" i="14"/>
  <c r="T96" i="14"/>
  <c r="O96" i="14"/>
  <c r="U96" i="14" s="1"/>
  <c r="X96" i="14" s="1"/>
  <c r="W94" i="14"/>
  <c r="T94" i="14"/>
  <c r="R94" i="14"/>
  <c r="O94" i="14"/>
  <c r="P94" i="14" s="1"/>
  <c r="W92" i="14"/>
  <c r="V92" i="14"/>
  <c r="Y92" i="14" s="1"/>
  <c r="U92" i="14"/>
  <c r="X92" i="14" s="1"/>
  <c r="T92" i="14"/>
  <c r="R92" i="14"/>
  <c r="O92" i="14"/>
  <c r="P92" i="14" s="1"/>
  <c r="S92" i="14" s="1"/>
  <c r="X90" i="14"/>
  <c r="W90" i="14"/>
  <c r="T90" i="14"/>
  <c r="P90" i="14"/>
  <c r="S90" i="14" s="1"/>
  <c r="O90" i="14"/>
  <c r="U90" i="14" s="1"/>
  <c r="W88" i="14"/>
  <c r="T88" i="14"/>
  <c r="R88" i="14"/>
  <c r="O88" i="14"/>
  <c r="W86" i="14"/>
  <c r="T86" i="14"/>
  <c r="O86" i="14"/>
  <c r="R86" i="14" s="1"/>
  <c r="W84" i="14"/>
  <c r="T84" i="14"/>
  <c r="O84" i="14"/>
  <c r="W82" i="14"/>
  <c r="U82" i="14"/>
  <c r="X82" i="14" s="1"/>
  <c r="T82" i="14"/>
  <c r="O82" i="14"/>
  <c r="X80" i="14"/>
  <c r="W80" i="14"/>
  <c r="T80" i="14"/>
  <c r="R80" i="14"/>
  <c r="P80" i="14"/>
  <c r="V80" i="14" s="1"/>
  <c r="Y80" i="14" s="1"/>
  <c r="O80" i="14"/>
  <c r="U80" i="14" s="1"/>
  <c r="W78" i="14"/>
  <c r="T78" i="14"/>
  <c r="R78" i="14"/>
  <c r="O78" i="14"/>
  <c r="P78" i="14" s="1"/>
  <c r="W76" i="14"/>
  <c r="U76" i="14"/>
  <c r="X76" i="14" s="1"/>
  <c r="T76" i="14"/>
  <c r="R76" i="14"/>
  <c r="O76" i="14"/>
  <c r="P76" i="14" s="1"/>
  <c r="S76" i="14" s="1"/>
  <c r="W74" i="14"/>
  <c r="T74" i="14"/>
  <c r="O74" i="14"/>
  <c r="U74" i="14" s="1"/>
  <c r="X74" i="14" s="1"/>
  <c r="W72" i="14"/>
  <c r="T72" i="14"/>
  <c r="R72" i="14"/>
  <c r="O72" i="14"/>
  <c r="W70" i="14"/>
  <c r="V70" i="14"/>
  <c r="Y70" i="14" s="1"/>
  <c r="T70" i="14"/>
  <c r="R70" i="14"/>
  <c r="P70" i="14"/>
  <c r="S70" i="14" s="1"/>
  <c r="O70" i="14"/>
  <c r="U70" i="14" s="1"/>
  <c r="X70" i="14" s="1"/>
  <c r="W68" i="14"/>
  <c r="T68" i="14"/>
  <c r="O68" i="14"/>
  <c r="W66" i="14"/>
  <c r="T66" i="14"/>
  <c r="O66" i="14"/>
  <c r="W64" i="14"/>
  <c r="T64" i="14"/>
  <c r="R64" i="14"/>
  <c r="P64" i="14"/>
  <c r="V64" i="14" s="1"/>
  <c r="Y64" i="14" s="1"/>
  <c r="O64" i="14"/>
  <c r="U64" i="14" s="1"/>
  <c r="X64" i="14" s="1"/>
  <c r="W62" i="14"/>
  <c r="T62" i="14"/>
  <c r="R62" i="14"/>
  <c r="O62" i="14"/>
  <c r="P62" i="14" s="1"/>
  <c r="W60" i="14"/>
  <c r="U60" i="14"/>
  <c r="X60" i="14" s="1"/>
  <c r="T60" i="14"/>
  <c r="S60" i="14"/>
  <c r="R60" i="14"/>
  <c r="O60" i="14"/>
  <c r="P60" i="14" s="1"/>
  <c r="V60" i="14" s="1"/>
  <c r="Y60" i="14" s="1"/>
  <c r="X58" i="14"/>
  <c r="W58" i="14"/>
  <c r="T58" i="14"/>
  <c r="P58" i="14"/>
  <c r="S58" i="14" s="1"/>
  <c r="O58" i="14"/>
  <c r="U58" i="14" s="1"/>
  <c r="W56" i="14"/>
  <c r="T56" i="14"/>
  <c r="O56" i="14"/>
  <c r="R56" i="14" s="1"/>
  <c r="W54" i="14"/>
  <c r="U54" i="14"/>
  <c r="X54" i="14" s="1"/>
  <c r="T54" i="14"/>
  <c r="O54" i="14"/>
  <c r="R54" i="14" s="1"/>
  <c r="W52" i="14"/>
  <c r="T52" i="14"/>
  <c r="O52" i="14"/>
  <c r="W50" i="14"/>
  <c r="T50" i="14"/>
  <c r="O50" i="14"/>
  <c r="U50" i="14" s="1"/>
  <c r="X50" i="14" s="1"/>
  <c r="X48" i="14"/>
  <c r="W48" i="14"/>
  <c r="T48" i="14"/>
  <c r="R48" i="14"/>
  <c r="P48" i="14"/>
  <c r="V48" i="14" s="1"/>
  <c r="Y48" i="14" s="1"/>
  <c r="O48" i="14"/>
  <c r="U48" i="14" s="1"/>
  <c r="W46" i="14"/>
  <c r="T46" i="14"/>
  <c r="R46" i="14"/>
  <c r="O46" i="14"/>
  <c r="P46" i="14" s="1"/>
  <c r="X44" i="14"/>
  <c r="W44" i="14"/>
  <c r="V44" i="14"/>
  <c r="Y44" i="14" s="1"/>
  <c r="U44" i="14"/>
  <c r="T44" i="14"/>
  <c r="R44" i="14"/>
  <c r="O44" i="14"/>
  <c r="P44" i="14" s="1"/>
  <c r="S44" i="14" s="1"/>
  <c r="X42" i="14"/>
  <c r="W42" i="14"/>
  <c r="T42" i="14"/>
  <c r="R42" i="14"/>
  <c r="O42" i="14"/>
  <c r="U42" i="14" s="1"/>
  <c r="W40" i="14"/>
  <c r="T40" i="14"/>
  <c r="R40" i="14"/>
  <c r="O40" i="14"/>
  <c r="W38" i="14"/>
  <c r="V38" i="14"/>
  <c r="Y38" i="14" s="1"/>
  <c r="U38" i="14"/>
  <c r="X38" i="14" s="1"/>
  <c r="T38" i="14"/>
  <c r="R38" i="14"/>
  <c r="P38" i="14"/>
  <c r="S38" i="14" s="1"/>
  <c r="O38" i="14"/>
  <c r="W36" i="14"/>
  <c r="T36" i="14"/>
  <c r="O36" i="14"/>
  <c r="W34" i="14"/>
  <c r="T34" i="14"/>
  <c r="O34" i="14"/>
  <c r="W32" i="14"/>
  <c r="T32" i="14"/>
  <c r="O32" i="14"/>
  <c r="U32" i="14" s="1"/>
  <c r="X32" i="14" s="1"/>
  <c r="W30" i="14"/>
  <c r="T30" i="14"/>
  <c r="R30" i="14"/>
  <c r="O30" i="14"/>
  <c r="P30" i="14" s="1"/>
  <c r="X28" i="14"/>
  <c r="W28" i="14"/>
  <c r="V28" i="14"/>
  <c r="Y28" i="14" s="1"/>
  <c r="U28" i="14"/>
  <c r="T28" i="14"/>
  <c r="S28" i="14"/>
  <c r="R28" i="14"/>
  <c r="O28" i="14"/>
  <c r="P28" i="14" s="1"/>
  <c r="W26" i="14"/>
  <c r="T26" i="14"/>
  <c r="R26" i="14"/>
  <c r="O26" i="14"/>
  <c r="U26" i="14" s="1"/>
  <c r="X26" i="14" s="1"/>
  <c r="W24" i="14"/>
  <c r="T24" i="14"/>
  <c r="O24" i="14"/>
  <c r="W22" i="14"/>
  <c r="T22" i="14"/>
  <c r="R22" i="14"/>
  <c r="P22" i="14"/>
  <c r="S22" i="14" s="1"/>
  <c r="O22" i="14"/>
  <c r="U22" i="14" s="1"/>
  <c r="X22" i="14" s="1"/>
  <c r="W20" i="14"/>
  <c r="T20" i="14"/>
  <c r="O20" i="14"/>
  <c r="W18" i="14"/>
  <c r="U18" i="14"/>
  <c r="X18" i="14" s="1"/>
  <c r="T18" i="14"/>
  <c r="O18" i="14"/>
  <c r="X16" i="14"/>
  <c r="W16" i="14"/>
  <c r="T16" i="14"/>
  <c r="S16" i="14"/>
  <c r="P16" i="14"/>
  <c r="V16" i="14" s="1"/>
  <c r="Y16" i="14" s="1"/>
  <c r="O16" i="14"/>
  <c r="U16" i="14" s="1"/>
  <c r="W14" i="14"/>
  <c r="T14" i="14"/>
  <c r="R14" i="14"/>
  <c r="O14" i="14"/>
  <c r="P14" i="14" s="1"/>
  <c r="W12" i="14"/>
  <c r="U12" i="14"/>
  <c r="X12" i="14" s="1"/>
  <c r="T12" i="14"/>
  <c r="S12" i="14"/>
  <c r="R12" i="14"/>
  <c r="O12" i="14"/>
  <c r="P12" i="14" s="1"/>
  <c r="V12" i="14" s="1"/>
  <c r="Y12" i="14" s="1"/>
  <c r="X10" i="14"/>
  <c r="W10" i="14"/>
  <c r="V10" i="14"/>
  <c r="Y10" i="14" s="1"/>
  <c r="T10" i="14"/>
  <c r="R10" i="14"/>
  <c r="P10" i="14"/>
  <c r="S10" i="14" s="1"/>
  <c r="O10" i="14"/>
  <c r="U10" i="14" s="1"/>
  <c r="W7" i="14"/>
  <c r="T7" i="14"/>
  <c r="R7" i="14"/>
  <c r="O7" i="14"/>
  <c r="F6" i="14"/>
  <c r="S250" i="14" l="1"/>
  <c r="V250" i="14"/>
  <c r="Y250" i="14" s="1"/>
  <c r="V14" i="14"/>
  <c r="Y14" i="14" s="1"/>
  <c r="S14" i="14"/>
  <c r="R34" i="14"/>
  <c r="P34" i="14"/>
  <c r="V90" i="14"/>
  <c r="Y90" i="14" s="1"/>
  <c r="R162" i="14"/>
  <c r="P162" i="14"/>
  <c r="V186" i="14"/>
  <c r="Y186" i="14" s="1"/>
  <c r="R212" i="14"/>
  <c r="P212" i="14"/>
  <c r="U212" i="14"/>
  <c r="X212" i="14" s="1"/>
  <c r="V110" i="14"/>
  <c r="Y110" i="14" s="1"/>
  <c r="S110" i="14"/>
  <c r="U34" i="14"/>
  <c r="X34" i="14" s="1"/>
  <c r="S48" i="14"/>
  <c r="P54" i="14"/>
  <c r="R58" i="14"/>
  <c r="V76" i="14"/>
  <c r="Y76" i="14" s="1"/>
  <c r="R82" i="14"/>
  <c r="P82" i="14"/>
  <c r="U86" i="14"/>
  <c r="X86" i="14" s="1"/>
  <c r="P96" i="14"/>
  <c r="S134" i="14"/>
  <c r="U162" i="14"/>
  <c r="X162" i="14" s="1"/>
  <c r="U168" i="14"/>
  <c r="X168" i="14" s="1"/>
  <c r="P168" i="14"/>
  <c r="R192" i="14"/>
  <c r="V222" i="14"/>
  <c r="Y222" i="14" s="1"/>
  <c r="S222" i="14"/>
  <c r="P256" i="14"/>
  <c r="V238" i="14"/>
  <c r="Y238" i="14" s="1"/>
  <c r="S238" i="14"/>
  <c r="V298" i="14"/>
  <c r="Y298" i="14" s="1"/>
  <c r="S298" i="14"/>
  <c r="V30" i="14"/>
  <c r="Y30" i="14" s="1"/>
  <c r="S30" i="14"/>
  <c r="U40" i="14"/>
  <c r="X40" i="14" s="1"/>
  <c r="P40" i="14"/>
  <c r="R68" i="14"/>
  <c r="P68" i="14"/>
  <c r="U68" i="14"/>
  <c r="X68" i="14" s="1"/>
  <c r="R96" i="14"/>
  <c r="P106" i="14"/>
  <c r="V158" i="14"/>
  <c r="Y158" i="14" s="1"/>
  <c r="S158" i="14"/>
  <c r="R168" i="14"/>
  <c r="S192" i="14"/>
  <c r="V202" i="14"/>
  <c r="Y202" i="14" s="1"/>
  <c r="P218" i="14"/>
  <c r="R228" i="14"/>
  <c r="P228" i="14"/>
  <c r="U228" i="14"/>
  <c r="X228" i="14" s="1"/>
  <c r="R256" i="14"/>
  <c r="R20" i="14"/>
  <c r="P20" i="14"/>
  <c r="U20" i="14"/>
  <c r="X20" i="14" s="1"/>
  <c r="U250" i="14"/>
  <c r="X250" i="14" s="1"/>
  <c r="R250" i="14"/>
  <c r="V58" i="14"/>
  <c r="Y58" i="14" s="1"/>
  <c r="R130" i="14"/>
  <c r="P130" i="14"/>
  <c r="U178" i="14"/>
  <c r="X178" i="14" s="1"/>
  <c r="R178" i="14"/>
  <c r="P178" i="14"/>
  <c r="R218" i="14"/>
  <c r="U234" i="14"/>
  <c r="X234" i="14" s="1"/>
  <c r="R234" i="14"/>
  <c r="U120" i="14"/>
  <c r="X120" i="14" s="1"/>
  <c r="P120" i="14"/>
  <c r="R148" i="14"/>
  <c r="P148" i="14"/>
  <c r="U148" i="14"/>
  <c r="X148" i="14" s="1"/>
  <c r="R16" i="14"/>
  <c r="P26" i="14"/>
  <c r="V78" i="14"/>
  <c r="Y78" i="14" s="1"/>
  <c r="S78" i="14"/>
  <c r="U88" i="14"/>
  <c r="X88" i="14" s="1"/>
  <c r="P88" i="14"/>
  <c r="R116" i="14"/>
  <c r="P116" i="14"/>
  <c r="U116" i="14"/>
  <c r="X116" i="14" s="1"/>
  <c r="R144" i="14"/>
  <c r="P154" i="14"/>
  <c r="R208" i="14"/>
  <c r="P234" i="14"/>
  <c r="U184" i="14"/>
  <c r="X184" i="14" s="1"/>
  <c r="P184" i="14"/>
  <c r="F306" i="14"/>
  <c r="F305" i="14"/>
  <c r="F307" i="14" s="1"/>
  <c r="F308" i="14" s="1"/>
  <c r="F309" i="14" s="1"/>
  <c r="F310" i="14"/>
  <c r="U7" i="14"/>
  <c r="X7" i="14" s="1"/>
  <c r="P7" i="14"/>
  <c r="R36" i="14"/>
  <c r="P36" i="14"/>
  <c r="U36" i="14"/>
  <c r="X36" i="14" s="1"/>
  <c r="P74" i="14"/>
  <c r="V126" i="14"/>
  <c r="Y126" i="14" s="1"/>
  <c r="S126" i="14"/>
  <c r="U136" i="14"/>
  <c r="X136" i="14" s="1"/>
  <c r="P136" i="14"/>
  <c r="R164" i="14"/>
  <c r="P164" i="14"/>
  <c r="U164" i="14"/>
  <c r="X164" i="14" s="1"/>
  <c r="R184" i="14"/>
  <c r="U194" i="14"/>
  <c r="X194" i="14" s="1"/>
  <c r="R194" i="14"/>
  <c r="P194" i="14"/>
  <c r="P224" i="14"/>
  <c r="R74" i="14"/>
  <c r="R98" i="14"/>
  <c r="P98" i="14"/>
  <c r="R224" i="14"/>
  <c r="S240" i="14"/>
  <c r="V272" i="14"/>
  <c r="Y272" i="14" s="1"/>
  <c r="S272" i="14"/>
  <c r="U200" i="14"/>
  <c r="X200" i="14" s="1"/>
  <c r="P200" i="14"/>
  <c r="R50" i="14"/>
  <c r="P50" i="14"/>
  <c r="R84" i="14"/>
  <c r="P84" i="14"/>
  <c r="U84" i="14"/>
  <c r="X84" i="14" s="1"/>
  <c r="P122" i="14"/>
  <c r="R18" i="14"/>
  <c r="P18" i="14"/>
  <c r="P32" i="14"/>
  <c r="U98" i="14"/>
  <c r="X98" i="14" s="1"/>
  <c r="S112" i="14"/>
  <c r="P118" i="14"/>
  <c r="R122" i="14"/>
  <c r="R146" i="14"/>
  <c r="P146" i="14"/>
  <c r="P160" i="14"/>
  <c r="P170" i="14"/>
  <c r="R180" i="14"/>
  <c r="P180" i="14"/>
  <c r="U180" i="14"/>
  <c r="X180" i="14" s="1"/>
  <c r="R200" i="14"/>
  <c r="U210" i="14"/>
  <c r="X210" i="14" s="1"/>
  <c r="R210" i="14"/>
  <c r="P210" i="14"/>
  <c r="S64" i="14"/>
  <c r="S150" i="14"/>
  <c r="V46" i="14"/>
  <c r="Y46" i="14" s="1"/>
  <c r="S46" i="14"/>
  <c r="U56" i="14"/>
  <c r="X56" i="14" s="1"/>
  <c r="P56" i="14"/>
  <c r="V174" i="14"/>
  <c r="Y174" i="14" s="1"/>
  <c r="S174" i="14"/>
  <c r="V22" i="14"/>
  <c r="Y22" i="14" s="1"/>
  <c r="R32" i="14"/>
  <c r="P42" i="14"/>
  <c r="V94" i="14"/>
  <c r="Y94" i="14" s="1"/>
  <c r="S94" i="14"/>
  <c r="U104" i="14"/>
  <c r="X104" i="14" s="1"/>
  <c r="P104" i="14"/>
  <c r="S108" i="14"/>
  <c r="R118" i="14"/>
  <c r="R132" i="14"/>
  <c r="P132" i="14"/>
  <c r="U132" i="14"/>
  <c r="X132" i="14" s="1"/>
  <c r="R160" i="14"/>
  <c r="R170" i="14"/>
  <c r="R66" i="14"/>
  <c r="P66" i="14"/>
  <c r="V190" i="14"/>
  <c r="Y190" i="14" s="1"/>
  <c r="S190" i="14"/>
  <c r="U216" i="14"/>
  <c r="X216" i="14" s="1"/>
  <c r="P216" i="14"/>
  <c r="U268" i="14"/>
  <c r="X268" i="14" s="1"/>
  <c r="R268" i="14"/>
  <c r="U24" i="14"/>
  <c r="X24" i="14" s="1"/>
  <c r="P24" i="14"/>
  <c r="V142" i="14"/>
  <c r="Y142" i="14" s="1"/>
  <c r="S142" i="14"/>
  <c r="U152" i="14"/>
  <c r="X152" i="14" s="1"/>
  <c r="P152" i="14"/>
  <c r="R196" i="14"/>
  <c r="P196" i="14"/>
  <c r="U196" i="14"/>
  <c r="X196" i="14" s="1"/>
  <c r="U226" i="14"/>
  <c r="X226" i="14" s="1"/>
  <c r="R226" i="14"/>
  <c r="P226" i="14"/>
  <c r="V254" i="14"/>
  <c r="Y254" i="14" s="1"/>
  <c r="S254" i="14"/>
  <c r="S268" i="14"/>
  <c r="V268" i="14"/>
  <c r="Y268" i="14" s="1"/>
  <c r="R24" i="14"/>
  <c r="U66" i="14"/>
  <c r="X66" i="14" s="1"/>
  <c r="S80" i="14"/>
  <c r="P86" i="14"/>
  <c r="R90" i="14"/>
  <c r="R114" i="14"/>
  <c r="P114" i="14"/>
  <c r="P128" i="14"/>
  <c r="R152" i="14"/>
  <c r="P176" i="14"/>
  <c r="R186" i="14"/>
  <c r="R292" i="14"/>
  <c r="P292" i="14"/>
  <c r="U292" i="14"/>
  <c r="X292" i="14" s="1"/>
  <c r="R52" i="14"/>
  <c r="P52" i="14"/>
  <c r="U52" i="14"/>
  <c r="X52" i="14" s="1"/>
  <c r="V62" i="14"/>
  <c r="Y62" i="14" s="1"/>
  <c r="S62" i="14"/>
  <c r="U72" i="14"/>
  <c r="X72" i="14" s="1"/>
  <c r="P72" i="14"/>
  <c r="R100" i="14"/>
  <c r="P100" i="14"/>
  <c r="U100" i="14"/>
  <c r="X100" i="14" s="1"/>
  <c r="R128" i="14"/>
  <c r="R176" i="14"/>
  <c r="V206" i="14"/>
  <c r="Y206" i="14" s="1"/>
  <c r="S206" i="14"/>
  <c r="U232" i="14"/>
  <c r="X232" i="14" s="1"/>
  <c r="R232" i="14"/>
  <c r="P232" i="14"/>
  <c r="S274" i="14"/>
  <c r="U244" i="14"/>
  <c r="X244" i="14" s="1"/>
  <c r="P248" i="14"/>
  <c r="U260" i="14"/>
  <c r="X260" i="14" s="1"/>
  <c r="P264" i="14"/>
  <c r="U278" i="14"/>
  <c r="X278" i="14" s="1"/>
  <c r="P283" i="14"/>
  <c r="R248" i="14"/>
  <c r="R264" i="14"/>
  <c r="R283" i="14"/>
  <c r="S296" i="14"/>
  <c r="U14" i="14"/>
  <c r="X14" i="14" s="1"/>
  <c r="U30" i="14"/>
  <c r="X30" i="14" s="1"/>
  <c r="U46" i="14"/>
  <c r="X46" i="14" s="1"/>
  <c r="U62" i="14"/>
  <c r="X62" i="14" s="1"/>
  <c r="U78" i="14"/>
  <c r="X78" i="14" s="1"/>
  <c r="U94" i="14"/>
  <c r="X94" i="14" s="1"/>
  <c r="U110" i="14"/>
  <c r="X110" i="14" s="1"/>
  <c r="U126" i="14"/>
  <c r="X126" i="14" s="1"/>
  <c r="U142" i="14"/>
  <c r="X142" i="14" s="1"/>
  <c r="U158" i="14"/>
  <c r="X158" i="14" s="1"/>
  <c r="U174" i="14"/>
  <c r="X174" i="14" s="1"/>
  <c r="U190" i="14"/>
  <c r="X190" i="14" s="1"/>
  <c r="U206" i="14"/>
  <c r="X206" i="14" s="1"/>
  <c r="U222" i="14"/>
  <c r="X222" i="14" s="1"/>
  <c r="U238" i="14"/>
  <c r="X238" i="14" s="1"/>
  <c r="P242" i="14"/>
  <c r="U254" i="14"/>
  <c r="X254" i="14" s="1"/>
  <c r="P258" i="14"/>
  <c r="U272" i="14"/>
  <c r="X272" i="14" s="1"/>
  <c r="P276" i="14"/>
  <c r="R242" i="14"/>
  <c r="R258" i="14"/>
  <c r="R276" i="14"/>
  <c r="S290" i="14"/>
  <c r="P244" i="14"/>
  <c r="P260" i="14"/>
  <c r="P278" i="14"/>
  <c r="V232" i="14" l="1"/>
  <c r="Y232" i="14" s="1"/>
  <c r="S232" i="14"/>
  <c r="S194" i="14"/>
  <c r="V194" i="14"/>
  <c r="Y194" i="14" s="1"/>
  <c r="V276" i="14"/>
  <c r="Y276" i="14" s="1"/>
  <c r="S276" i="14"/>
  <c r="V216" i="14"/>
  <c r="Y216" i="14" s="1"/>
  <c r="S216" i="14"/>
  <c r="S84" i="14"/>
  <c r="V84" i="14"/>
  <c r="Y84" i="14" s="1"/>
  <c r="S106" i="14"/>
  <c r="V106" i="14"/>
  <c r="Y106" i="14" s="1"/>
  <c r="S292" i="14"/>
  <c r="S284" i="14" s="1"/>
  <c r="V292" i="14"/>
  <c r="Y292" i="14" s="1"/>
  <c r="Y284" i="14" s="1"/>
  <c r="S42" i="14"/>
  <c r="V42" i="14"/>
  <c r="Y42" i="14" s="1"/>
  <c r="S180" i="14"/>
  <c r="V180" i="14"/>
  <c r="Y180" i="14" s="1"/>
  <c r="S26" i="14"/>
  <c r="V26" i="14"/>
  <c r="Y26" i="14" s="1"/>
  <c r="S168" i="14"/>
  <c r="V168" i="14"/>
  <c r="Y168" i="14" s="1"/>
  <c r="S212" i="14"/>
  <c r="V212" i="14"/>
  <c r="Y212" i="14" s="1"/>
  <c r="S7" i="14"/>
  <c r="S6" i="14" s="1"/>
  <c r="V7" i="14"/>
  <c r="Y7" i="14" s="1"/>
  <c r="Y6" i="14" s="1"/>
  <c r="S226" i="14"/>
  <c r="V226" i="14"/>
  <c r="Y226" i="14" s="1"/>
  <c r="S50" i="14"/>
  <c r="V50" i="14"/>
  <c r="Y50" i="14" s="1"/>
  <c r="S170" i="14"/>
  <c r="V170" i="14"/>
  <c r="Y170" i="14" s="1"/>
  <c r="S68" i="14"/>
  <c r="V68" i="14"/>
  <c r="Y68" i="14" s="1"/>
  <c r="S242" i="14"/>
  <c r="V242" i="14"/>
  <c r="Y242" i="14" s="1"/>
  <c r="V176" i="14"/>
  <c r="Y176" i="14" s="1"/>
  <c r="S176" i="14"/>
  <c r="S66" i="14"/>
  <c r="V66" i="14"/>
  <c r="Y66" i="14" s="1"/>
  <c r="V160" i="14"/>
  <c r="Y160" i="14" s="1"/>
  <c r="S160" i="14"/>
  <c r="S164" i="14"/>
  <c r="V164" i="14"/>
  <c r="Y164" i="14" s="1"/>
  <c r="V184" i="14"/>
  <c r="Y184" i="14" s="1"/>
  <c r="S184" i="14"/>
  <c r="S148" i="14"/>
  <c r="V148" i="14"/>
  <c r="Y148" i="14" s="1"/>
  <c r="S20" i="14"/>
  <c r="V20" i="14"/>
  <c r="Y20" i="14" s="1"/>
  <c r="S162" i="14"/>
  <c r="V162" i="14"/>
  <c r="Y162" i="14" s="1"/>
  <c r="S122" i="14"/>
  <c r="V122" i="14"/>
  <c r="Y122" i="14" s="1"/>
  <c r="S146" i="14"/>
  <c r="V146" i="14"/>
  <c r="Y146" i="14" s="1"/>
  <c r="V200" i="14"/>
  <c r="Y200" i="14" s="1"/>
  <c r="S200" i="14"/>
  <c r="S40" i="14"/>
  <c r="V40" i="14"/>
  <c r="Y40" i="14" s="1"/>
  <c r="V96" i="14"/>
  <c r="Y96" i="14" s="1"/>
  <c r="S96" i="14"/>
  <c r="V128" i="14"/>
  <c r="Y128" i="14" s="1"/>
  <c r="S128" i="14"/>
  <c r="S196" i="14"/>
  <c r="V196" i="14"/>
  <c r="Y196" i="14" s="1"/>
  <c r="S56" i="14"/>
  <c r="V56" i="14"/>
  <c r="Y56" i="14" s="1"/>
  <c r="S136" i="14"/>
  <c r="V136" i="14"/>
  <c r="Y136" i="14" s="1"/>
  <c r="S234" i="14"/>
  <c r="V234" i="14"/>
  <c r="Y234" i="14" s="1"/>
  <c r="S120" i="14"/>
  <c r="V120" i="14"/>
  <c r="Y120" i="14" s="1"/>
  <c r="S130" i="14"/>
  <c r="V130" i="14"/>
  <c r="Y130" i="14" s="1"/>
  <c r="S100" i="14"/>
  <c r="V100" i="14"/>
  <c r="Y100" i="14" s="1"/>
  <c r="S114" i="14"/>
  <c r="V114" i="14"/>
  <c r="Y114" i="14" s="1"/>
  <c r="S82" i="14"/>
  <c r="V82" i="14"/>
  <c r="Y82" i="14" s="1"/>
  <c r="S34" i="14"/>
  <c r="V34" i="14"/>
  <c r="Y34" i="14" s="1"/>
  <c r="S52" i="14"/>
  <c r="V52" i="14"/>
  <c r="Y52" i="14" s="1"/>
  <c r="V283" i="14"/>
  <c r="Y283" i="14" s="1"/>
  <c r="S283" i="14"/>
  <c r="S152" i="14"/>
  <c r="V152" i="14"/>
  <c r="Y152" i="14" s="1"/>
  <c r="V118" i="14"/>
  <c r="Y118" i="14" s="1"/>
  <c r="S118" i="14"/>
  <c r="S154" i="14"/>
  <c r="V154" i="14"/>
  <c r="Y154" i="14" s="1"/>
  <c r="S228" i="14"/>
  <c r="V228" i="14"/>
  <c r="Y228" i="14" s="1"/>
  <c r="S72" i="14"/>
  <c r="V72" i="14"/>
  <c r="Y72" i="14" s="1"/>
  <c r="S132" i="14"/>
  <c r="V132" i="14"/>
  <c r="Y132" i="14" s="1"/>
  <c r="S278" i="14"/>
  <c r="V278" i="14"/>
  <c r="Y278" i="14" s="1"/>
  <c r="S260" i="14"/>
  <c r="V260" i="14"/>
  <c r="Y260" i="14" s="1"/>
  <c r="V264" i="14"/>
  <c r="Y264" i="14" s="1"/>
  <c r="S264" i="14"/>
  <c r="V86" i="14"/>
  <c r="Y86" i="14" s="1"/>
  <c r="S86" i="14"/>
  <c r="S74" i="14"/>
  <c r="V74" i="14"/>
  <c r="Y74" i="14" s="1"/>
  <c r="S218" i="14"/>
  <c r="V218" i="14"/>
  <c r="Y218" i="14" s="1"/>
  <c r="V224" i="14"/>
  <c r="Y224" i="14" s="1"/>
  <c r="S224" i="14"/>
  <c r="S98" i="14"/>
  <c r="V98" i="14"/>
  <c r="Y98" i="14" s="1"/>
  <c r="S116" i="14"/>
  <c r="V116" i="14"/>
  <c r="Y116" i="14" s="1"/>
  <c r="S178" i="14"/>
  <c r="V178" i="14"/>
  <c r="Y178" i="14" s="1"/>
  <c r="V54" i="14"/>
  <c r="Y54" i="14" s="1"/>
  <c r="S54" i="14"/>
  <c r="V32" i="14"/>
  <c r="Y32" i="14" s="1"/>
  <c r="S32" i="14"/>
  <c r="V248" i="14"/>
  <c r="Y248" i="14" s="1"/>
  <c r="S248" i="14"/>
  <c r="S24" i="14"/>
  <c r="V24" i="14"/>
  <c r="Y24" i="14" s="1"/>
  <c r="S210" i="14"/>
  <c r="V210" i="14"/>
  <c r="Y210" i="14" s="1"/>
  <c r="S18" i="14"/>
  <c r="V18" i="14"/>
  <c r="Y18" i="14" s="1"/>
  <c r="S36" i="14"/>
  <c r="V36" i="14"/>
  <c r="Y36" i="14" s="1"/>
  <c r="S258" i="14"/>
  <c r="V258" i="14"/>
  <c r="Y258" i="14" s="1"/>
  <c r="S244" i="14"/>
  <c r="V244" i="14"/>
  <c r="Y244" i="14" s="1"/>
  <c r="S104" i="14"/>
  <c r="V104" i="14"/>
  <c r="Y104" i="14" s="1"/>
  <c r="S88" i="14"/>
  <c r="V88" i="14"/>
  <c r="Y88" i="14" s="1"/>
  <c r="V256" i="14"/>
  <c r="Y256" i="14" s="1"/>
  <c r="S256" i="14"/>
  <c r="Y304" i="14" l="1"/>
  <c r="S304" i="14"/>
  <c r="S306" i="14" l="1"/>
  <c r="S307" i="14" s="1"/>
  <c r="Y306" i="14"/>
  <c r="Y307" i="14" s="1"/>
  <c r="Y308" i="14" l="1"/>
  <c r="Y309" i="14" s="1"/>
  <c r="S308" i="14"/>
  <c r="S309" i="14" s="1"/>
</calcChain>
</file>

<file path=xl/sharedStrings.xml><?xml version="1.0" encoding="utf-8"?>
<sst xmlns="http://schemas.openxmlformats.org/spreadsheetml/2006/main" count="3738" uniqueCount="640">
  <si>
    <t>Area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</si>
  <si>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</si>
  <si>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</si>
  <si>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</si>
  <si>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</si>
  <si>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</si>
  <si>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</si>
  <si>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</si>
  <si>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</si>
  <si>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</si>
  <si>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</si>
  <si>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</si>
  <si>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</si>
  <si>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PREV. SERNAGEOMIN B</t>
  </si>
  <si>
    <t>PREVENCIONISTA SNS</t>
  </si>
  <si>
    <t>JEFE GESTION CALIDAD</t>
  </si>
  <si>
    <t>INSPECTOR DE CALIDAD</t>
  </si>
  <si>
    <t>PLANIFICADOR</t>
  </si>
  <si>
    <t>PROGRAMADOR</t>
  </si>
  <si>
    <t>CONTROL COSTO</t>
  </si>
  <si>
    <t>Zona</t>
  </si>
  <si>
    <t>Especialidad</t>
  </si>
  <si>
    <t>Aseo y Limpieza</t>
  </si>
  <si>
    <t>ASEO Y ENTREGA</t>
  </si>
  <si>
    <t>Topes de estacionamientos</t>
  </si>
  <si>
    <t>Estacionamiento preferencial</t>
  </si>
  <si>
    <t>OBRAS COMPLEMENTARIAS</t>
  </si>
  <si>
    <t>Demarcación y señalética</t>
  </si>
  <si>
    <t>Radier estacionamiento</t>
  </si>
  <si>
    <t>Bancas Madera</t>
  </si>
  <si>
    <t>Mobiliario Exterior</t>
  </si>
  <si>
    <t>Baranda Lateral</t>
  </si>
  <si>
    <t>Vereda perimetral y Rampa Acceso a Sede</t>
  </si>
  <si>
    <t>Moldajes</t>
  </si>
  <si>
    <t>Radier afinado</t>
  </si>
  <si>
    <t>Lámina polietileno 0,05 mm</t>
  </si>
  <si>
    <t>Cama ripio compactado</t>
  </si>
  <si>
    <t>Relleno y Base Estabilizado</t>
  </si>
  <si>
    <t>Excavaciones</t>
  </si>
  <si>
    <t>Foco Solar Led</t>
  </si>
  <si>
    <t>Iluminación Exterior Panel Solar Led</t>
  </si>
  <si>
    <t>Poste Tubular Metálico</t>
  </si>
  <si>
    <t>Poyos de Fundación</t>
  </si>
  <si>
    <t>Malla Acmafor</t>
  </si>
  <si>
    <t>Portón Exterior Metalico</t>
  </si>
  <si>
    <t>Estructura Metálica</t>
  </si>
  <si>
    <t>Fijaciones</t>
  </si>
  <si>
    <t>Cierre Perimetral</t>
  </si>
  <si>
    <t>Malla Acmafor 2,5x2,08 m</t>
  </si>
  <si>
    <t>Pilar acmafor 60x60x1,5 mm h=2,6 m</t>
  </si>
  <si>
    <t>Gabinete Protección</t>
  </si>
  <si>
    <t>Instalación Gas</t>
  </si>
  <si>
    <t>INSTALACIONES</t>
  </si>
  <si>
    <t>Termo Solar</t>
  </si>
  <si>
    <t>Red de cobre</t>
  </si>
  <si>
    <t>Iluminación kit emergencia</t>
  </si>
  <si>
    <t>Instalación Eléctrica</t>
  </si>
  <si>
    <t>Iluminación Panel Led Exterior</t>
  </si>
  <si>
    <t>Iluminación Panel Led Interior</t>
  </si>
  <si>
    <t>Enchufes</t>
  </si>
  <si>
    <t>Interruptor</t>
  </si>
  <si>
    <t>Red Distribucion Interior</t>
  </si>
  <si>
    <t>TDA</t>
  </si>
  <si>
    <t>Puesta a tierra</t>
  </si>
  <si>
    <t>Empalme eléctrico</t>
  </si>
  <si>
    <t>Pozo absorbente</t>
  </si>
  <si>
    <t>Instalación Alcantarillado</t>
  </si>
  <si>
    <t>Fosa Séptica</t>
  </si>
  <si>
    <t>Cámara desgrasadora</t>
  </si>
  <si>
    <t>Cámara de inspección prefabricada</t>
  </si>
  <si>
    <t>Tuberías y fitting</t>
  </si>
  <si>
    <t>Relleno</t>
  </si>
  <si>
    <t>Cama de arena</t>
  </si>
  <si>
    <t>Cañería y fitting</t>
  </si>
  <si>
    <t>Red de Agua Caliente</t>
  </si>
  <si>
    <t>Red Agua Fría</t>
  </si>
  <si>
    <t>M.A.P.</t>
  </si>
  <si>
    <t>Mesón en Obra</t>
  </si>
  <si>
    <t>Cocina</t>
  </si>
  <si>
    <t>ARTEFACTOS</t>
  </si>
  <si>
    <t>Mueble Lavaplatos</t>
  </si>
  <si>
    <t>Lavaplatos empotrado con grifería.</t>
  </si>
  <si>
    <t>Portarrollo</t>
  </si>
  <si>
    <t>B°Accesibilidad Universal</t>
  </si>
  <si>
    <t>Barra de Apoyo Retráctil</t>
  </si>
  <si>
    <t>Barra de Apoyo Lateral</t>
  </si>
  <si>
    <t>Lv Adaptado</t>
  </si>
  <si>
    <t>Wc Adaptado</t>
  </si>
  <si>
    <t>Portarollo</t>
  </si>
  <si>
    <t>B° Hombres y Mujeres</t>
  </si>
  <si>
    <t>Espejo</t>
  </si>
  <si>
    <t>Wc</t>
  </si>
  <si>
    <t>Lv</t>
  </si>
  <si>
    <t>Ventanas Lucarna</t>
  </si>
  <si>
    <t>Ventanas</t>
  </si>
  <si>
    <t>TERMINACIONES</t>
  </si>
  <si>
    <t>Protecciones Fierro Forjado Ventanas</t>
  </si>
  <si>
    <t>Ventana vidrio EmpaVonado B° Alum</t>
  </si>
  <si>
    <t>Ventanas Correderas Alum</t>
  </si>
  <si>
    <t>Puerta metálica corredera interior</t>
  </si>
  <si>
    <t>Puertas</t>
  </si>
  <si>
    <t>Puerta metálica corredera dos hojas</t>
  </si>
  <si>
    <t>Cerraduras+bisagras+tope</t>
  </si>
  <si>
    <t>Puertas Ext incluy. Marco</t>
  </si>
  <si>
    <t>Puertas Int incluy. Marco</t>
  </si>
  <si>
    <t>Pilastras</t>
  </si>
  <si>
    <t>Molduras</t>
  </si>
  <si>
    <t>Cornisas</t>
  </si>
  <si>
    <t>Guardapolvo</t>
  </si>
  <si>
    <t>Estuco Pilares y Cadenas H°</t>
  </si>
  <si>
    <t>Muros y Pisos</t>
  </si>
  <si>
    <t>Sellador Acrílico Ladrillo Ext e Int</t>
  </si>
  <si>
    <t>Pintura Barniz Madera</t>
  </si>
  <si>
    <t>Pintura Oleo Revestimientos YC</t>
  </si>
  <si>
    <t>Empaste Revestimientos YC</t>
  </si>
  <si>
    <t>Ceramica Muro Baños y Cocina 20x30cm</t>
  </si>
  <si>
    <t>Ceramica Piso Antideslizante 45x45cm</t>
  </si>
  <si>
    <t>Celosía de PVC 100 mm</t>
  </si>
  <si>
    <t>Aleros, Tapacan y Fronton</t>
  </si>
  <si>
    <t>OBRA GRUESA</t>
  </si>
  <si>
    <t>Revestimiento Interior Fibrocemento 8mm</t>
  </si>
  <si>
    <t>Entramado de Frontón 2x3"</t>
  </si>
  <si>
    <t>Frontón Fibrocemento 8mm</t>
  </si>
  <si>
    <t>Tapacanto lateral 1x8"</t>
  </si>
  <si>
    <t>Aleros Fibrocemento 8mm</t>
  </si>
  <si>
    <t>Pileta para descarga de bajada de aguas lluvia</t>
  </si>
  <si>
    <t>Hojaletaría</t>
  </si>
  <si>
    <t>Dren de aguas lluvia</t>
  </si>
  <si>
    <t>Caballete Zinc</t>
  </si>
  <si>
    <t>Bajadas PVC</t>
  </si>
  <si>
    <t>Canaleta PVC</t>
  </si>
  <si>
    <t>Revestimiento YC 10mm</t>
  </si>
  <si>
    <t>Cielo</t>
  </si>
  <si>
    <t>Revestimiento YC RH 12,5mm</t>
  </si>
  <si>
    <t>Lana Mineral 50mm</t>
  </si>
  <si>
    <t>Entramado perfiles Metalcon 40-OMA-05</t>
  </si>
  <si>
    <t>Revestimiento Fibrocemento 8mm</t>
  </si>
  <si>
    <t>Tabiques</t>
  </si>
  <si>
    <t>Revestimiento YC 15mm</t>
  </si>
  <si>
    <t>Estructura de perfiles galvanizados serie 90 0,85mm (Solera+Montante)</t>
  </si>
  <si>
    <t>Lana Mineral 40mm</t>
  </si>
  <si>
    <t>Cubierta</t>
  </si>
  <si>
    <t>Costanera 2x2"</t>
  </si>
  <si>
    <t>Cubierta Zinc Alum 4mm</t>
  </si>
  <si>
    <t>Terciado liso 9 mm</t>
  </si>
  <si>
    <t>OSB Estructural 9,5mm</t>
  </si>
  <si>
    <t>Papel Fieltro 15 lbs</t>
  </si>
  <si>
    <t>Herrajes conector metálico en T</t>
  </si>
  <si>
    <t>Fijaciones placa madera clavable</t>
  </si>
  <si>
    <t>Cercha Madera Pino Cepillado</t>
  </si>
  <si>
    <t>Hormigon G-20 pilares y cadena</t>
  </si>
  <si>
    <t>Muros Albañileria</t>
  </si>
  <si>
    <t>Moldaje</t>
  </si>
  <si>
    <t>Enfierradura de viga acma 15/25 9,2 mm</t>
  </si>
  <si>
    <t>Enfierradura de pilar acma 15/15 9,2 mm</t>
  </si>
  <si>
    <t>Albañilería armada ladrillo santiago 7e o titan 29x14x7,1 (escalerilla acma + tensores 12mm)</t>
  </si>
  <si>
    <t>Sika Antisol Membrana de Curado 18 lts</t>
  </si>
  <si>
    <t>Radier</t>
  </si>
  <si>
    <t>Malla Acma C-92</t>
  </si>
  <si>
    <t>Hormigón Radier G20 8cm</t>
  </si>
  <si>
    <t>Lamina Polietileno 0,05mm</t>
  </si>
  <si>
    <t>Cama Ripio Compactado</t>
  </si>
  <si>
    <t>Estabilizado Compactado</t>
  </si>
  <si>
    <t>Viga de fundación HºG20 15/30</t>
  </si>
  <si>
    <t>Sobrecimiento</t>
  </si>
  <si>
    <t>Armadura Prefabricada</t>
  </si>
  <si>
    <t>Hormigon G20 con B.D 20%</t>
  </si>
  <si>
    <t>Cimiento</t>
  </si>
  <si>
    <t>Emplantillado 5cm</t>
  </si>
  <si>
    <t>Retiro de Escombros</t>
  </si>
  <si>
    <t>Excavaciones y Movimientos de Tierra</t>
  </si>
  <si>
    <t>Trazado y Replanteo</t>
  </si>
  <si>
    <t>Trabajos Previos</t>
  </si>
  <si>
    <t>OBRAS PRELIMINARES</t>
  </si>
  <si>
    <t>Escarpe y Nivelación Terreno</t>
  </si>
  <si>
    <t>Limpieza y despeje de Terreno (Desintalación Estructura Exist.)</t>
  </si>
  <si>
    <t>Letrero de Obras</t>
  </si>
  <si>
    <t>Instalación de Faenas</t>
  </si>
  <si>
    <t>Empalme Provisorio a Red Eléctrica</t>
  </si>
  <si>
    <t>Baños Quimicos y Puntos de Hidratación</t>
  </si>
  <si>
    <t>Permisos</t>
  </si>
  <si>
    <t>GENERALIDADES</t>
  </si>
  <si>
    <t>1.2.1</t>
  </si>
  <si>
    <t>Juan Pablo Figueroa</t>
  </si>
  <si>
    <t>Administrador de Contratos</t>
  </si>
  <si>
    <t>David Toro</t>
  </si>
  <si>
    <t>Jefe Oficina Técnica</t>
  </si>
  <si>
    <t>Carolina rojas</t>
  </si>
  <si>
    <t>Minera Pelambres</t>
  </si>
  <si>
    <t>JEFE DE TERRENO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</si>
  <si>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</si>
  <si>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</si>
  <si>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</si>
  <si>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</si>
  <si>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</si>
  <si>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</si>
  <si>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</si>
  <si>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</si>
  <si>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</si>
  <si>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</si>
  <si>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</si>
  <si>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ING. CONTROL INGENIERÍA</t>
  </si>
  <si>
    <t>crojas@altospa.cl</t>
  </si>
  <si>
    <t>civil</t>
  </si>
  <si>
    <t>ITEMIZADO</t>
  </si>
  <si>
    <t>SEDE SOCIAL CANELILLO</t>
  </si>
  <si>
    <t>ILLAPEL</t>
  </si>
  <si>
    <t>ITEM</t>
  </si>
  <si>
    <t>DESCRIPCION</t>
  </si>
  <si>
    <t>UNIDAD</t>
  </si>
  <si>
    <t>CANT</t>
  </si>
  <si>
    <t xml:space="preserve"> PRECIO UNITARIO</t>
  </si>
  <si>
    <t xml:space="preserve"> TOTAL </t>
  </si>
  <si>
    <t>ACUMULADO ANTERIOR</t>
  </si>
  <si>
    <t>PERIODO ACTUAL</t>
  </si>
  <si>
    <t>ACUMULADO ACTUAL</t>
  </si>
  <si>
    <t>X</t>
  </si>
  <si>
    <t>HH GAN</t>
  </si>
  <si>
    <t>% AV</t>
  </si>
  <si>
    <t>HH GAST</t>
  </si>
  <si>
    <t>PF</t>
  </si>
  <si>
    <t>$</t>
  </si>
  <si>
    <t>A</t>
  </si>
  <si>
    <t>A.1</t>
  </si>
  <si>
    <t xml:space="preserve">Permisos </t>
  </si>
  <si>
    <t>Gl</t>
  </si>
  <si>
    <t>1.1</t>
  </si>
  <si>
    <t>1.1.1</t>
  </si>
  <si>
    <t>mes</t>
  </si>
  <si>
    <t>1.1.2</t>
  </si>
  <si>
    <t>mt</t>
  </si>
  <si>
    <t>1.1.3</t>
  </si>
  <si>
    <t>Mes</t>
  </si>
  <si>
    <t>1.1.4</t>
  </si>
  <si>
    <t>1.1.5</t>
  </si>
  <si>
    <t>Un</t>
  </si>
  <si>
    <t>1.2</t>
  </si>
  <si>
    <t>Limpieza y despeje de Terreno (Demolición de sede)</t>
  </si>
  <si>
    <t>1.2.2</t>
  </si>
  <si>
    <t>m2</t>
  </si>
  <si>
    <t>1.2.3</t>
  </si>
  <si>
    <t>2.1</t>
  </si>
  <si>
    <t>2.1.1</t>
  </si>
  <si>
    <t>m3</t>
  </si>
  <si>
    <t>2.1.2</t>
  </si>
  <si>
    <t>2.2.1</t>
  </si>
  <si>
    <t>2.2.2</t>
  </si>
  <si>
    <t>2.3.1</t>
  </si>
  <si>
    <t>2.3.2</t>
  </si>
  <si>
    <t>2.3.3</t>
  </si>
  <si>
    <t>2.4.1</t>
  </si>
  <si>
    <t>2.4.2</t>
  </si>
  <si>
    <t>2.4.3</t>
  </si>
  <si>
    <t>2.4.4</t>
  </si>
  <si>
    <t>2.4.5</t>
  </si>
  <si>
    <t>2.4.6</t>
  </si>
  <si>
    <t>Uni</t>
  </si>
  <si>
    <t>2.5.1</t>
  </si>
  <si>
    <t>Albañilería armada ladrillo santiago  7e o titan 29x14x7,1 (escalerilla acma + tensores 12mm)</t>
  </si>
  <si>
    <t>2.5.2</t>
  </si>
  <si>
    <t>kg</t>
  </si>
  <si>
    <t>2.5.3</t>
  </si>
  <si>
    <t>2.5.4</t>
  </si>
  <si>
    <t>2.5.5</t>
  </si>
  <si>
    <t>2.6.1</t>
  </si>
  <si>
    <t>2.6.2</t>
  </si>
  <si>
    <t>gl</t>
  </si>
  <si>
    <t>2.6.3</t>
  </si>
  <si>
    <t>uni</t>
  </si>
  <si>
    <t>2.6.4</t>
  </si>
  <si>
    <t>2.6.5</t>
  </si>
  <si>
    <t>2.6.6</t>
  </si>
  <si>
    <t>2.6.7</t>
  </si>
  <si>
    <t>2.6.8</t>
  </si>
  <si>
    <t>2.6.9</t>
  </si>
  <si>
    <t>2.7.1</t>
  </si>
  <si>
    <t>2.7.2</t>
  </si>
  <si>
    <t>2.7.3</t>
  </si>
  <si>
    <t>2.8.1</t>
  </si>
  <si>
    <t>Entramado perfiles Metalcon  40-OMA-05</t>
  </si>
  <si>
    <t>2.8.2</t>
  </si>
  <si>
    <t>2.8.3</t>
  </si>
  <si>
    <t>2.8.4</t>
  </si>
  <si>
    <t>2.9.1</t>
  </si>
  <si>
    <t>2.9.2</t>
  </si>
  <si>
    <t>2.9.3</t>
  </si>
  <si>
    <t>2.9.4</t>
  </si>
  <si>
    <t>2.9.5</t>
  </si>
  <si>
    <t>2.10.1</t>
  </si>
  <si>
    <t>2.10.2</t>
  </si>
  <si>
    <t>2.10.3</t>
  </si>
  <si>
    <t>2.10.4</t>
  </si>
  <si>
    <t>2.10.5</t>
  </si>
  <si>
    <t>2.10.6</t>
  </si>
  <si>
    <t>3.1</t>
  </si>
  <si>
    <t xml:space="preserve">Muros y Pisos </t>
  </si>
  <si>
    <t>3.1.1</t>
  </si>
  <si>
    <t>3.1.2</t>
  </si>
  <si>
    <t>3.1.3</t>
  </si>
  <si>
    <t>3.1.4</t>
  </si>
  <si>
    <t>3.1.5</t>
  </si>
  <si>
    <t>3.1.6</t>
  </si>
  <si>
    <t>3.1.7</t>
  </si>
  <si>
    <t>3.2</t>
  </si>
  <si>
    <t>3.2.1</t>
  </si>
  <si>
    <t>3.2.2</t>
  </si>
  <si>
    <t>3.2.3</t>
  </si>
  <si>
    <t>3.3</t>
  </si>
  <si>
    <t>3.3.1</t>
  </si>
  <si>
    <t>3.3.2</t>
  </si>
  <si>
    <t>3.3.3</t>
  </si>
  <si>
    <t>3.3.4</t>
  </si>
  <si>
    <t>3.3.5</t>
  </si>
  <si>
    <t>3.4</t>
  </si>
  <si>
    <t>3.4.1</t>
  </si>
  <si>
    <t>3.4.2</t>
  </si>
  <si>
    <t>3.4.3</t>
  </si>
  <si>
    <t>3.4.4</t>
  </si>
  <si>
    <t>4.1</t>
  </si>
  <si>
    <t>4.1.1</t>
  </si>
  <si>
    <t>4.1.2</t>
  </si>
  <si>
    <t>4.1.3</t>
  </si>
  <si>
    <t>4.1.4</t>
  </si>
  <si>
    <t>4.2</t>
  </si>
  <si>
    <t>4.2.1</t>
  </si>
  <si>
    <t>4.2.2</t>
  </si>
  <si>
    <t>4.2.3</t>
  </si>
  <si>
    <t>4.2.4</t>
  </si>
  <si>
    <t xml:space="preserve">Barra de Apoyo Retráctil </t>
  </si>
  <si>
    <t>4.2.5</t>
  </si>
  <si>
    <t>4.3</t>
  </si>
  <si>
    <t>4.3.1</t>
  </si>
  <si>
    <t>4.3.2</t>
  </si>
  <si>
    <t>4.3.3</t>
  </si>
  <si>
    <t>5.1</t>
  </si>
  <si>
    <t>Instalación Sanitaria</t>
  </si>
  <si>
    <t>5.1.1</t>
  </si>
  <si>
    <t>5.1.1.1</t>
  </si>
  <si>
    <t>5.1.1.2</t>
  </si>
  <si>
    <t>5.1.2</t>
  </si>
  <si>
    <t>5.1.2.1</t>
  </si>
  <si>
    <t>5.1.3</t>
  </si>
  <si>
    <t>5.1.3.1</t>
  </si>
  <si>
    <t>5.1.3.2</t>
  </si>
  <si>
    <t>5.1.3.3</t>
  </si>
  <si>
    <t>5.1.3.4</t>
  </si>
  <si>
    <t>5.1.3.5</t>
  </si>
  <si>
    <t>5.1.3.6</t>
  </si>
  <si>
    <t>5.1.3.7</t>
  </si>
  <si>
    <t>5.1.3.8</t>
  </si>
  <si>
    <t>un</t>
  </si>
  <si>
    <t>5.2</t>
  </si>
  <si>
    <t>5.2.1</t>
  </si>
  <si>
    <t xml:space="preserve">Empalme eléctrico </t>
  </si>
  <si>
    <t>5.2.2</t>
  </si>
  <si>
    <t>5.2.3</t>
  </si>
  <si>
    <t>5.2.4</t>
  </si>
  <si>
    <t>5.2.5</t>
  </si>
  <si>
    <t xml:space="preserve">Interruptor </t>
  </si>
  <si>
    <t>5.2.6</t>
  </si>
  <si>
    <t>5.2.7</t>
  </si>
  <si>
    <t>5.2.8</t>
  </si>
  <si>
    <t>5.2.9</t>
  </si>
  <si>
    <t>5.3</t>
  </si>
  <si>
    <t>5.3.1</t>
  </si>
  <si>
    <t>5.3.2</t>
  </si>
  <si>
    <t>5.3.3</t>
  </si>
  <si>
    <t>6.1</t>
  </si>
  <si>
    <t>6.1.1</t>
  </si>
  <si>
    <t>6.1.2</t>
  </si>
  <si>
    <t>6.1.3</t>
  </si>
  <si>
    <t>6.1.4</t>
  </si>
  <si>
    <t>6.1.5</t>
  </si>
  <si>
    <t>6.2</t>
  </si>
  <si>
    <t>6.2.1</t>
  </si>
  <si>
    <t>6.2.2</t>
  </si>
  <si>
    <t>6.2.3</t>
  </si>
  <si>
    <t>6.2.4</t>
  </si>
  <si>
    <t>6.3</t>
  </si>
  <si>
    <t>6.3.1</t>
  </si>
  <si>
    <t>6.3.2</t>
  </si>
  <si>
    <t>6.3.3</t>
  </si>
  <si>
    <t>6.3.4</t>
  </si>
  <si>
    <t>6.4</t>
  </si>
  <si>
    <t>6.4.1</t>
  </si>
  <si>
    <t>6.4.2</t>
  </si>
  <si>
    <t>6.4.3</t>
  </si>
  <si>
    <t>6.4.4</t>
  </si>
  <si>
    <t>6.4.5</t>
  </si>
  <si>
    <t>6.4.6</t>
  </si>
  <si>
    <t>6.4.7</t>
  </si>
  <si>
    <t>6.5</t>
  </si>
  <si>
    <t>6.5.1</t>
  </si>
  <si>
    <t>6.6</t>
  </si>
  <si>
    <t>6.6.1</t>
  </si>
  <si>
    <t>6.6.1.1</t>
  </si>
  <si>
    <t>Estabilizado compactado</t>
  </si>
  <si>
    <t>6.6.1.2</t>
  </si>
  <si>
    <t>6.6.1.3</t>
  </si>
  <si>
    <t>6.6.1.4</t>
  </si>
  <si>
    <t>Hormigón Radier G-25 15cm</t>
  </si>
  <si>
    <t>6.6.1.5</t>
  </si>
  <si>
    <t>Malla acma C-92</t>
  </si>
  <si>
    <t>6.6.1.6</t>
  </si>
  <si>
    <t>Sika antisol</t>
  </si>
  <si>
    <t>6.6.2</t>
  </si>
  <si>
    <t>6.6.2.1</t>
  </si>
  <si>
    <t>Pintura alto tráfico</t>
  </si>
  <si>
    <t>6.6.3</t>
  </si>
  <si>
    <t>SISTEMA DE IMPULSIÓN</t>
  </si>
  <si>
    <t>7.1</t>
  </si>
  <si>
    <t>Bomba PQ 100</t>
  </si>
  <si>
    <t>UN</t>
  </si>
  <si>
    <t>7.2</t>
  </si>
  <si>
    <t>Estanque Hidroneumatico</t>
  </si>
  <si>
    <t>7.3</t>
  </si>
  <si>
    <t>Caseta de Bomba</t>
  </si>
  <si>
    <t>7.3.1</t>
  </si>
  <si>
    <t>Hormigón G-20, 30 cm espesor</t>
  </si>
  <si>
    <t>7.3.2</t>
  </si>
  <si>
    <t>7.3.3</t>
  </si>
  <si>
    <t>Perfil tubular Redondo 1 1/2" x 2mm</t>
  </si>
  <si>
    <t>7.3.4</t>
  </si>
  <si>
    <t>Estructura de perfiles galvanizados tipo C de 38x40 mm para techo</t>
  </si>
  <si>
    <t>7.3.5</t>
  </si>
  <si>
    <t>Plancha Zincalum 5V de 0,35mm espesor x 895mm ancho</t>
  </si>
  <si>
    <t>8.1</t>
  </si>
  <si>
    <t>Total Costo Directo</t>
  </si>
  <si>
    <t>Gastos Generales</t>
  </si>
  <si>
    <t xml:space="preserve">Utilidad </t>
  </si>
  <si>
    <t>TOTAL COSTO NETO</t>
  </si>
  <si>
    <t>IVA</t>
  </si>
  <si>
    <t>TOTAL COSTO PROYECTO</t>
  </si>
  <si>
    <t>Costo directo/m2</t>
  </si>
  <si>
    <t xml:space="preserve">B°Accesibilidad Universal </t>
  </si>
  <si>
    <t>Modo de tarea</t>
  </si>
  <si>
    <t>Nombre de tarea</t>
  </si>
  <si>
    <t>Comienzo</t>
  </si>
  <si>
    <t>Fin</t>
  </si>
  <si>
    <t>Calendario de tareas</t>
  </si>
  <si>
    <t>Programada automáticamente</t>
  </si>
  <si>
    <t>SEDE SOCIAL CAÑAS</t>
  </si>
  <si>
    <t>44 días</t>
  </si>
  <si>
    <t>Estándar</t>
  </si>
  <si>
    <t xml:space="preserve">   HITOS</t>
  </si>
  <si>
    <t xml:space="preserve">      Inicio</t>
  </si>
  <si>
    <t>0 días</t>
  </si>
  <si>
    <t xml:space="preserve">      Fin</t>
  </si>
  <si>
    <t xml:space="preserve">   GENERALIDADES</t>
  </si>
  <si>
    <t>1 día</t>
  </si>
  <si>
    <t xml:space="preserve">      Permisos</t>
  </si>
  <si>
    <t xml:space="preserve">   OBRAS PRELIMINARES</t>
  </si>
  <si>
    <t>6 días</t>
  </si>
  <si>
    <t xml:space="preserve">      Instalación de Faenas</t>
  </si>
  <si>
    <t>3 días</t>
  </si>
  <si>
    <t xml:space="preserve">         Cierre Perimetral</t>
  </si>
  <si>
    <t xml:space="preserve">         Instalación de Faenas</t>
  </si>
  <si>
    <t xml:space="preserve">         Baños Quimicos y Puntos de Hidratación</t>
  </si>
  <si>
    <t xml:space="preserve">         Empalme Provisorio a Red Eléctrica</t>
  </si>
  <si>
    <t xml:space="preserve">         Letrero de Obras</t>
  </si>
  <si>
    <t xml:space="preserve">      Trabajos Previos</t>
  </si>
  <si>
    <t xml:space="preserve">         Limpieza y despeje de Terreno (Desintalación Estructura Exist.)</t>
  </si>
  <si>
    <t xml:space="preserve">         Escarpe y Nivelación Terreno</t>
  </si>
  <si>
    <t xml:space="preserve">         Trazado y Replanteo</t>
  </si>
  <si>
    <t xml:space="preserve">   OBRA GRUESA</t>
  </si>
  <si>
    <t>36 días</t>
  </si>
  <si>
    <t xml:space="preserve">      Excavaciones y Movimientos de Tierra</t>
  </si>
  <si>
    <t>4 días</t>
  </si>
  <si>
    <t xml:space="preserve">         Excavaciones</t>
  </si>
  <si>
    <t xml:space="preserve">         Retiro de Escombros</t>
  </si>
  <si>
    <t xml:space="preserve">      Cimiento</t>
  </si>
  <si>
    <t xml:space="preserve">         Emplantillado 5cm</t>
  </si>
  <si>
    <t xml:space="preserve">         Hormigon G20 con B.D 20%</t>
  </si>
  <si>
    <t>2 días</t>
  </si>
  <si>
    <t xml:space="preserve">      Sobrecimiento</t>
  </si>
  <si>
    <t xml:space="preserve">         Armadura Prefabricada</t>
  </si>
  <si>
    <t xml:space="preserve">         Moldaje</t>
  </si>
  <si>
    <t xml:space="preserve">         Viga de fundación HºG20 15/30</t>
  </si>
  <si>
    <t xml:space="preserve">      Radier</t>
  </si>
  <si>
    <t>5 días</t>
  </si>
  <si>
    <t xml:space="preserve">         Estabilizado Compactado</t>
  </si>
  <si>
    <t xml:space="preserve">         Cama Ripio Compactado</t>
  </si>
  <si>
    <t xml:space="preserve">         Lamina Polietileno 0,05mm</t>
  </si>
  <si>
    <t xml:space="preserve">         Hormigón Radier G20 8cm</t>
  </si>
  <si>
    <t xml:space="preserve">         Malla Acma C-92</t>
  </si>
  <si>
    <t xml:space="preserve">         Sika Antisol Membrana de Curado 18 lts</t>
  </si>
  <si>
    <t xml:space="preserve">      Muros Albañileria</t>
  </si>
  <si>
    <t>20 días</t>
  </si>
  <si>
    <t xml:space="preserve">         Albañilería armada ladrillo santiago 7e o titan 29x14x7,1 (escalerilla acma + tensores 12mm)</t>
  </si>
  <si>
    <t>7 días</t>
  </si>
  <si>
    <t xml:space="preserve">         Enfierradura de pilar acma 15/15 9,2 mm</t>
  </si>
  <si>
    <t xml:space="preserve">         Enfierradura de viga acma 15/25 9,2 mm</t>
  </si>
  <si>
    <t xml:space="preserve">         Hormigon G-20 pilares y cadena</t>
  </si>
  <si>
    <t xml:space="preserve">      Cubierta</t>
  </si>
  <si>
    <t>18 días</t>
  </si>
  <si>
    <t xml:space="preserve">         Cercha Madera Pino Cepillado</t>
  </si>
  <si>
    <t xml:space="preserve">         Fijaciones placa madera clavable</t>
  </si>
  <si>
    <t xml:space="preserve">         Herrajes conector metálico en T</t>
  </si>
  <si>
    <t xml:space="preserve">         Papel Fieltro 15 lbs</t>
  </si>
  <si>
    <t xml:space="preserve">         OSB Estructural 9,5mm</t>
  </si>
  <si>
    <t xml:space="preserve">         Terciado liso 9 mm</t>
  </si>
  <si>
    <t xml:space="preserve">         Cubierta Zinc Alum 4mm</t>
  </si>
  <si>
    <t xml:space="preserve">         Costanera 2x2"</t>
  </si>
  <si>
    <t xml:space="preserve">         Lana Mineral 40mm</t>
  </si>
  <si>
    <t xml:space="preserve">      Tabiques</t>
  </si>
  <si>
    <t xml:space="preserve">         Estructura de perfiles galvanizados serie 90 0,85mm (Solera+Montante)</t>
  </si>
  <si>
    <t xml:space="preserve">         Revestimiento YC 15mm</t>
  </si>
  <si>
    <t xml:space="preserve">         Revestimiento Fibrocemento 8mm</t>
  </si>
  <si>
    <t xml:space="preserve">      Cielo</t>
  </si>
  <si>
    <t xml:space="preserve">         Entramado perfiles Metalcon 40-OMA-05</t>
  </si>
  <si>
    <t xml:space="preserve">         Lana Mineral 50mm</t>
  </si>
  <si>
    <t xml:space="preserve">         Revestimiento YC RH 12,5mm</t>
  </si>
  <si>
    <t xml:space="preserve">         Revestimiento YC 10mm</t>
  </si>
  <si>
    <t xml:space="preserve">      Hojaletaría</t>
  </si>
  <si>
    <t xml:space="preserve">         Canaleta PVC</t>
  </si>
  <si>
    <t xml:space="preserve">         Bajadas PVC</t>
  </si>
  <si>
    <t xml:space="preserve">         Caballete Zinc</t>
  </si>
  <si>
    <t xml:space="preserve">         Dren de aguas lluvia</t>
  </si>
  <si>
    <t xml:space="preserve">         Pileta para descarga de bajada de aguas lluvia</t>
  </si>
  <si>
    <t xml:space="preserve">      Aleros, Tapacan y Fronton</t>
  </si>
  <si>
    <t xml:space="preserve">         Aleros Fibrocemento 8mm</t>
  </si>
  <si>
    <t xml:space="preserve">         Tapacanto lateral 1x8"</t>
  </si>
  <si>
    <t xml:space="preserve">         Frontón Fibrocemento 8mm</t>
  </si>
  <si>
    <t xml:space="preserve">         Entramado de Frontón 2x3"</t>
  </si>
  <si>
    <t xml:space="preserve">         Revestimiento Interior Fibrocemento 8mm</t>
  </si>
  <si>
    <t xml:space="preserve">         Celosía de PVC 100 mm</t>
  </si>
  <si>
    <t xml:space="preserve">   TERMINACIONES</t>
  </si>
  <si>
    <t xml:space="preserve">      Muros y Pisos</t>
  </si>
  <si>
    <t>13 días</t>
  </si>
  <si>
    <t xml:space="preserve">         Ceramica Piso Antideslizante 45x45cm</t>
  </si>
  <si>
    <t xml:space="preserve">         Ceramica Muro Baños y Cocina 20x30cm</t>
  </si>
  <si>
    <t xml:space="preserve">         Empaste Revestimientos YC</t>
  </si>
  <si>
    <t xml:space="preserve">         Pintura Oleo Revestimientos YC</t>
  </si>
  <si>
    <t xml:space="preserve">         Pintura Barniz Madera</t>
  </si>
  <si>
    <t xml:space="preserve">         Sellador Acrílico Ladrillo Ext e Int</t>
  </si>
  <si>
    <t xml:space="preserve">         Estuco Pilares y Cadenas H°</t>
  </si>
  <si>
    <t xml:space="preserve">      Molduras</t>
  </si>
  <si>
    <t xml:space="preserve">         Guardapolvo</t>
  </si>
  <si>
    <t xml:space="preserve">         Cornisas</t>
  </si>
  <si>
    <t xml:space="preserve">         Pilastras</t>
  </si>
  <si>
    <t xml:space="preserve">      Puertas</t>
  </si>
  <si>
    <t xml:space="preserve">         Puertas Int incluy. Marco</t>
  </si>
  <si>
    <t xml:space="preserve">         Puertas Ext incluy. Marco</t>
  </si>
  <si>
    <t xml:space="preserve">         Cerraduras+bisagras+tope</t>
  </si>
  <si>
    <t xml:space="preserve">         Puerta metálica corredera dos hojas</t>
  </si>
  <si>
    <t xml:space="preserve">         Puerta metálica corredera interior</t>
  </si>
  <si>
    <t xml:space="preserve">      Ventanas</t>
  </si>
  <si>
    <t xml:space="preserve">         Ventanas Correderas Alum</t>
  </si>
  <si>
    <t xml:space="preserve">         Ventana vidrio EmpaVonado B° Alum</t>
  </si>
  <si>
    <t xml:space="preserve">         Protecciones Fierro Forjado Ventanas</t>
  </si>
  <si>
    <t xml:space="preserve">         Ventanas Lucarna</t>
  </si>
  <si>
    <t xml:space="preserve">   ARTEFACTOS</t>
  </si>
  <si>
    <t xml:space="preserve">      B° Hombres y Mujeres</t>
  </si>
  <si>
    <t xml:space="preserve">         Lv</t>
  </si>
  <si>
    <t xml:space="preserve">         Wc</t>
  </si>
  <si>
    <t xml:space="preserve">         Espejo</t>
  </si>
  <si>
    <t xml:space="preserve">         Portarollo</t>
  </si>
  <si>
    <t xml:space="preserve">      B°Accesibilidad Universal</t>
  </si>
  <si>
    <t xml:space="preserve">         Wc Adaptado</t>
  </si>
  <si>
    <t xml:space="preserve">         Lv Adaptado</t>
  </si>
  <si>
    <t xml:space="preserve">         Barra de Apoyo Lateral</t>
  </si>
  <si>
    <t xml:space="preserve">         Barra de Apoyo Retráctil</t>
  </si>
  <si>
    <t xml:space="preserve">         Portarrollo</t>
  </si>
  <si>
    <t xml:space="preserve">      Cocina</t>
  </si>
  <si>
    <t xml:space="preserve">         Lavaplatos empotrado con grifería.</t>
  </si>
  <si>
    <t xml:space="preserve">         Mueble Lavaplatos</t>
  </si>
  <si>
    <t xml:space="preserve">         Mesón en Obra</t>
  </si>
  <si>
    <t xml:space="preserve">   INSTALACIONES</t>
  </si>
  <si>
    <t>22 días</t>
  </si>
  <si>
    <t xml:space="preserve">      Instalación Sanitaria</t>
  </si>
  <si>
    <t>16 días</t>
  </si>
  <si>
    <t xml:space="preserve">         Red Agua Fría</t>
  </si>
  <si>
    <t xml:space="preserve">            M.A.P.</t>
  </si>
  <si>
    <t xml:space="preserve">            Cañería y fitting</t>
  </si>
  <si>
    <t xml:space="preserve">         Red de Agua Caliente</t>
  </si>
  <si>
    <t xml:space="preserve">         Instalación Alcantarillado</t>
  </si>
  <si>
    <t xml:space="preserve">            Excavaciones</t>
  </si>
  <si>
    <t xml:space="preserve">            Cama de arena</t>
  </si>
  <si>
    <t xml:space="preserve">            Relleno</t>
  </si>
  <si>
    <t xml:space="preserve">            Tuberías y fitting</t>
  </si>
  <si>
    <t xml:space="preserve">            Cámara de inspección prefabricada</t>
  </si>
  <si>
    <t xml:space="preserve">            Cámara desgrasadora</t>
  </si>
  <si>
    <t xml:space="preserve">            Fosa Séptica</t>
  </si>
  <si>
    <t xml:space="preserve">            Pozo absorbente</t>
  </si>
  <si>
    <t xml:space="preserve">      Instalación Eléctrica</t>
  </si>
  <si>
    <t>9 días</t>
  </si>
  <si>
    <t xml:space="preserve">         Empalme eléctrico</t>
  </si>
  <si>
    <t xml:space="preserve">         Puesta a tierra</t>
  </si>
  <si>
    <t xml:space="preserve">         TDA</t>
  </si>
  <si>
    <t xml:space="preserve">         Red Distribucion Interior</t>
  </si>
  <si>
    <t xml:space="preserve">         Interruptor</t>
  </si>
  <si>
    <t xml:space="preserve">         Enchufes</t>
  </si>
  <si>
    <t xml:space="preserve">         Iluminación Panel Led Interior</t>
  </si>
  <si>
    <t xml:space="preserve">         Iluminación Panel Led Exterior</t>
  </si>
  <si>
    <t xml:space="preserve">         Iluminación kit emergencia</t>
  </si>
  <si>
    <t xml:space="preserve">      Instalación Gas</t>
  </si>
  <si>
    <t xml:space="preserve">         Red de cobre</t>
  </si>
  <si>
    <t xml:space="preserve">         Termo Solar</t>
  </si>
  <si>
    <t xml:space="preserve">         Gabinete Protección</t>
  </si>
  <si>
    <t xml:space="preserve">   OBRAS COMPLEMENTARIAS</t>
  </si>
  <si>
    <t>14 días</t>
  </si>
  <si>
    <t xml:space="preserve">      Cierre Perimetral</t>
  </si>
  <si>
    <t xml:space="preserve">         Poyos de Fundación</t>
  </si>
  <si>
    <t xml:space="preserve">         Pilar acmafor 60x60x1,5 mm h=2,6 m</t>
  </si>
  <si>
    <t xml:space="preserve">         Malla Acmafor 2,5x2,08 m</t>
  </si>
  <si>
    <t xml:space="preserve">         Fijaciones</t>
  </si>
  <si>
    <t xml:space="preserve">      Portón Exterior Metalico</t>
  </si>
  <si>
    <t xml:space="preserve">         Estructura Metálica</t>
  </si>
  <si>
    <t xml:space="preserve">         Malla Acmafor</t>
  </si>
  <si>
    <t xml:space="preserve">      Iluminación Exterior Panel Solar Led</t>
  </si>
  <si>
    <t xml:space="preserve">         Poste Tubular Metálico</t>
  </si>
  <si>
    <t xml:space="preserve">         Foco Solar Led</t>
  </si>
  <si>
    <t xml:space="preserve">      Vereda perimetral y Rampa Acceso a Sede</t>
  </si>
  <si>
    <t xml:space="preserve">         Relleno y Base Estabilizado</t>
  </si>
  <si>
    <t xml:space="preserve">         Cama ripio compactado</t>
  </si>
  <si>
    <t xml:space="preserve">         Lámina polietileno 0,05 mm</t>
  </si>
  <si>
    <t xml:space="preserve">         Radier afinado</t>
  </si>
  <si>
    <t xml:space="preserve">         Moldajes</t>
  </si>
  <si>
    <t xml:space="preserve">         Baranda Lateral</t>
  </si>
  <si>
    <t xml:space="preserve">      Mobiliario Exterior</t>
  </si>
  <si>
    <t xml:space="preserve">         Bancas Madera</t>
  </si>
  <si>
    <t xml:space="preserve">      Estacionamiento preferencial</t>
  </si>
  <si>
    <t xml:space="preserve">         Radier estacionamiento</t>
  </si>
  <si>
    <t xml:space="preserve">         Demarcación y señalética</t>
  </si>
  <si>
    <t xml:space="preserve">         Topes de estacionamientos</t>
  </si>
  <si>
    <t xml:space="preserve">   ASEO Y ENTREGA</t>
  </si>
  <si>
    <t xml:space="preserve">      Aseo y Limpieza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</si>
  <si>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</si>
  <si>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</si>
  <si>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</si>
  <si>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</si>
  <si>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</si>
  <si>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</si>
  <si>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</si>
  <si>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</si>
  <si>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</si>
  <si>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Costo Directo /m2</t>
  </si>
  <si>
    <t>Jefa de Terreno</t>
  </si>
  <si>
    <t>ITO RYQ</t>
  </si>
  <si>
    <t>Contrato Sede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</si>
</sst>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;[Red]&quot;$&quot;\-#,##0"/>
    <numFmt numFmtId="42" formatCode="_ &quot;$&quot;* #,##0_ ;_ &quot;$&quot;* \-#,##0_ ;_ &quot;$&quot;* &quot;-&quot;_ ;_ @_ "/>
    <numFmt numFmtId="41" formatCode="_ * #,##0_ ;_ * \-#,##0_ ;_ 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.00_-;\-* #,##0.00_-;_-* &quot;-&quot;??_-;_-@_-"/>
    <numFmt numFmtId="165" formatCode="_-* #,##0_-;\-* #,##0_-;_-* &quot;-&quot;??_-;_-@_-"/>
    <numFmt numFmtId="166" formatCode="0.0"/>
    <numFmt numFmtId="167" formatCode="[$$-340A]#,##0"/>
    <numFmt numFmtId="172" formatCode="[$$-340A]#,##0;[$$-340A]\-#,##0"/>
    <numFmt numFmtId="173" formatCode="_-[$$-340A]\ * #,##0_-;\-[$$-340A]\ * #,##0_-;_-[$$-340A]\ * &quot;-&quot;??_-;_-@_-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name val="Calibri"/>
      <family val="2"/>
      <scheme val="minor"/>
    </font>
    <font>
      <b/>
      <sz val="8"/>
      <color theme="0" tint="-0.249977111117893"/>
      <name val="Century Gothic"/>
      <family val="2"/>
    </font>
    <font>
      <sz val="10"/>
      <color rgb="FF000000"/>
      <name val="Arial"/>
      <family val="2"/>
    </font>
    <font>
      <b/>
      <sz val="10"/>
      <name val="Century Gothic"/>
    </font>
    <font>
      <sz val="10"/>
      <name val="Century Gothic"/>
    </font>
    <font>
      <sz val="10"/>
      <name val="Century Gothic"/>
      <family val="2"/>
    </font>
    <font>
      <sz val="11"/>
      <color theme="1"/>
      <name val="Century Gothic"/>
      <family val="2"/>
    </font>
    <font>
      <b/>
      <sz val="11"/>
      <name val="Century Gothic"/>
      <family val="2"/>
    </font>
    <font>
      <b/>
      <sz val="11"/>
      <color theme="1"/>
      <name val="Century Gothic"/>
      <family val="2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0"/>
      <color rgb="FFFFFFFF"/>
      <name val="Century Gothic"/>
      <family val="2"/>
    </font>
    <font>
      <b/>
      <sz val="11"/>
      <color rgb="FFFFFFFF"/>
      <name val="Calibri"/>
      <family val="2"/>
      <scheme val="minor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EEECE1"/>
        <bgColor indexed="64"/>
      </patternFill>
    </fill>
  </fills>
  <borders count="5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9">
    <xf numFmtId="0" fontId="0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2" fillId="0" borderId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2" fillId="0" borderId="0"/>
    <xf numFmtId="44" fontId="2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8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0" xfId="0" applyFont="1" applyFill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4" fontId="0" fillId="0" borderId="0" xfId="0" applyNumberFormat="1" applyAlignment="1">
      <alignment vertical="top"/>
    </xf>
    <xf numFmtId="0" fontId="7" fillId="0" borderId="0" xfId="4" applyAlignment="1">
      <alignment horizontal="left" vertical="top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14" fontId="5" fillId="0" borderId="0" xfId="0" applyNumberFormat="1" applyFont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horizontal="right" vertical="top"/>
    </xf>
    <xf numFmtId="14" fontId="9" fillId="0" borderId="1" xfId="0" applyNumberFormat="1" applyFont="1" applyBorder="1" applyAlignment="1">
      <alignment horizontal="right" vertical="top"/>
    </xf>
    <xf numFmtId="0" fontId="10" fillId="3" borderId="1" xfId="0" applyFont="1" applyFill="1" applyBorder="1" applyAlignment="1">
      <alignment horizontal="right" vertical="top"/>
    </xf>
    <xf numFmtId="0" fontId="10" fillId="3" borderId="1" xfId="0" applyFont="1" applyFill="1" applyBorder="1" applyAlignment="1">
      <alignment vertical="top"/>
    </xf>
    <xf numFmtId="14" fontId="10" fillId="3" borderId="1" xfId="0" applyNumberFormat="1" applyFont="1" applyFill="1" applyBorder="1" applyAlignment="1">
      <alignment horizontal="right" vertical="top"/>
    </xf>
    <xf numFmtId="0" fontId="11" fillId="4" borderId="2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7" fillId="0" borderId="0" xfId="4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3" fillId="6" borderId="20" xfId="11" applyFont="1" applyFill="1" applyBorder="1" applyAlignment="1">
      <alignment horizontal="center" vertical="center" wrapText="1"/>
    </xf>
    <xf numFmtId="0" fontId="13" fillId="6" borderId="22" xfId="11" applyFont="1" applyFill="1" applyBorder="1" applyAlignment="1">
      <alignment horizontal="center" vertical="center" wrapText="1"/>
    </xf>
    <xf numFmtId="0" fontId="13" fillId="6" borderId="23" xfId="11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/>
    </xf>
    <xf numFmtId="0" fontId="25" fillId="9" borderId="24" xfId="0" applyFont="1" applyFill="1" applyBorder="1" applyAlignment="1">
      <alignment horizontal="center" vertical="top"/>
    </xf>
    <xf numFmtId="0" fontId="24" fillId="9" borderId="24" xfId="0" applyFont="1" applyFill="1" applyBorder="1" applyAlignment="1">
      <alignment horizontal="center" vertical="top"/>
    </xf>
    <xf numFmtId="0" fontId="24" fillId="0" borderId="24" xfId="0" applyFont="1" applyBorder="1" applyAlignment="1">
      <alignment horizontal="center" vertical="top"/>
    </xf>
    <xf numFmtId="0" fontId="23" fillId="0" borderId="24" xfId="0" applyFont="1" applyBorder="1" applyAlignment="1">
      <alignment horizontal="center" vertical="top"/>
    </xf>
    <xf numFmtId="0" fontId="19" fillId="8" borderId="24" xfId="0" applyFont="1" applyFill="1" applyBorder="1" applyAlignment="1">
      <alignment horizontal="center" vertical="top"/>
    </xf>
    <xf numFmtId="0" fontId="25" fillId="0" borderId="24" xfId="0" applyFont="1" applyBorder="1" applyAlignment="1">
      <alignment horizontal="center" vertical="top"/>
    </xf>
    <xf numFmtId="1" fontId="20" fillId="7" borderId="17" xfId="10" applyNumberFormat="1" applyFont="1" applyFill="1" applyBorder="1" applyAlignment="1">
      <alignment horizontal="center" vertical="center"/>
    </xf>
    <xf numFmtId="1" fontId="20" fillId="7" borderId="18" xfId="10" applyNumberFormat="1" applyFont="1" applyFill="1" applyBorder="1" applyAlignment="1">
      <alignment horizontal="center" vertical="center"/>
    </xf>
    <xf numFmtId="1" fontId="20" fillId="7" borderId="19" xfId="10" applyNumberFormat="1" applyFont="1" applyFill="1" applyBorder="1" applyAlignment="1">
      <alignment horizontal="center" vertical="center"/>
    </xf>
    <xf numFmtId="1" fontId="20" fillId="7" borderId="13" xfId="10" applyNumberFormat="1" applyFont="1" applyFill="1" applyBorder="1" applyAlignment="1">
      <alignment horizontal="center" vertical="center"/>
    </xf>
    <xf numFmtId="1" fontId="20" fillId="7" borderId="15" xfId="10" applyNumberFormat="1" applyFont="1" applyFill="1" applyBorder="1" applyAlignment="1">
      <alignment horizontal="center" vertical="center"/>
    </xf>
    <xf numFmtId="1" fontId="20" fillId="7" borderId="16" xfId="1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0" fontId="25" fillId="0" borderId="24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top"/>
    </xf>
    <xf numFmtId="49" fontId="16" fillId="5" borderId="8" xfId="13" applyNumberFormat="1" applyFont="1" applyFill="1" applyBorder="1" applyAlignment="1">
      <alignment horizontal="center" vertical="center" wrapText="1"/>
    </xf>
    <xf numFmtId="49" fontId="16" fillId="5" borderId="9" xfId="13" applyNumberFormat="1" applyFont="1" applyFill="1" applyBorder="1" applyAlignment="1">
      <alignment horizontal="center" vertical="center" wrapText="1"/>
    </xf>
    <xf numFmtId="49" fontId="16" fillId="5" borderId="9" xfId="13" applyNumberFormat="1" applyFont="1" applyFill="1" applyBorder="1" applyAlignment="1">
      <alignment horizontal="left" vertical="center" wrapText="1"/>
    </xf>
    <xf numFmtId="14" fontId="17" fillId="5" borderId="9" xfId="13" applyNumberFormat="1" applyFont="1" applyFill="1" applyBorder="1" applyAlignment="1">
      <alignment horizontal="left" vertical="center"/>
    </xf>
    <xf numFmtId="14" fontId="17" fillId="5" borderId="9" xfId="13" applyNumberFormat="1" applyFont="1" applyFill="1" applyBorder="1" applyAlignment="1">
      <alignment vertical="center"/>
    </xf>
    <xf numFmtId="42" fontId="17" fillId="5" borderId="10" xfId="14" applyFont="1" applyFill="1" applyBorder="1" applyAlignment="1">
      <alignment horizontal="center" vertical="center"/>
    </xf>
    <xf numFmtId="0" fontId="1" fillId="0" borderId="0" xfId="13" applyAlignment="1">
      <alignment horizontal="center"/>
    </xf>
    <xf numFmtId="0" fontId="1" fillId="0" borderId="0" xfId="13"/>
    <xf numFmtId="1" fontId="0" fillId="0" borderId="0" xfId="15" applyNumberFormat="1" applyFont="1" applyAlignment="1">
      <alignment horizontal="center" vertical="center"/>
    </xf>
    <xf numFmtId="9" fontId="0" fillId="0" borderId="0" xfId="16" applyFont="1"/>
    <xf numFmtId="41" fontId="0" fillId="0" borderId="0" xfId="15" applyFont="1"/>
    <xf numFmtId="42" fontId="0" fillId="0" borderId="0" xfId="14" applyFont="1"/>
    <xf numFmtId="41" fontId="0" fillId="0" borderId="0" xfId="15" applyFont="1" applyAlignment="1">
      <alignment vertical="center"/>
    </xf>
    <xf numFmtId="49" fontId="16" fillId="5" borderId="11" xfId="13" applyNumberFormat="1" applyFont="1" applyFill="1" applyBorder="1" applyAlignment="1">
      <alignment horizontal="center" vertical="center" wrapText="1"/>
    </xf>
    <xf numFmtId="49" fontId="16" fillId="5" borderId="0" xfId="13" applyNumberFormat="1" applyFont="1" applyFill="1" applyAlignment="1">
      <alignment horizontal="center" vertical="center" wrapText="1"/>
    </xf>
    <xf numFmtId="49" fontId="16" fillId="5" borderId="0" xfId="13" applyNumberFormat="1" applyFont="1" applyFill="1" applyAlignment="1">
      <alignment horizontal="left" vertical="center" wrapText="1"/>
    </xf>
    <xf numFmtId="14" fontId="17" fillId="5" borderId="0" xfId="13" applyNumberFormat="1" applyFont="1" applyFill="1" applyAlignment="1">
      <alignment horizontal="left" vertical="center"/>
    </xf>
    <xf numFmtId="14" fontId="17" fillId="5" borderId="0" xfId="13" applyNumberFormat="1" applyFont="1" applyFill="1" applyAlignment="1">
      <alignment vertical="center"/>
    </xf>
    <xf numFmtId="42" fontId="18" fillId="5" borderId="12" xfId="14" applyFont="1" applyFill="1" applyBorder="1" applyAlignment="1">
      <alignment horizontal="center" vertical="center"/>
    </xf>
    <xf numFmtId="49" fontId="16" fillId="5" borderId="0" xfId="13" applyNumberFormat="1" applyFont="1" applyFill="1" applyAlignment="1">
      <alignment horizontal="center" vertical="top"/>
    </xf>
    <xf numFmtId="0" fontId="19" fillId="6" borderId="13" xfId="13" applyFont="1" applyFill="1" applyBorder="1" applyAlignment="1">
      <alignment horizontal="center" vertical="center"/>
    </xf>
    <xf numFmtId="0" fontId="19" fillId="6" borderId="14" xfId="13" applyFont="1" applyFill="1" applyBorder="1" applyAlignment="1">
      <alignment vertical="center"/>
    </xf>
    <xf numFmtId="165" fontId="19" fillId="6" borderId="15" xfId="17" applyNumberFormat="1" applyFont="1" applyFill="1" applyBorder="1" applyAlignment="1">
      <alignment vertical="center" wrapText="1"/>
    </xf>
    <xf numFmtId="42" fontId="19" fillId="6" borderId="14" xfId="14" applyFont="1" applyFill="1" applyBorder="1" applyAlignment="1">
      <alignment horizontal="center" vertical="center"/>
    </xf>
    <xf numFmtId="0" fontId="19" fillId="6" borderId="16" xfId="13" applyFont="1" applyFill="1" applyBorder="1" applyAlignment="1">
      <alignment horizontal="center" vertical="center"/>
    </xf>
    <xf numFmtId="0" fontId="21" fillId="6" borderId="21" xfId="13" applyFont="1" applyFill="1" applyBorder="1" applyAlignment="1">
      <alignment vertical="center"/>
    </xf>
    <xf numFmtId="165" fontId="21" fillId="6" borderId="22" xfId="17" applyNumberFormat="1" applyFont="1" applyFill="1" applyBorder="1" applyAlignment="1">
      <alignment vertical="center" wrapText="1"/>
    </xf>
    <xf numFmtId="42" fontId="21" fillId="6" borderId="21" xfId="14" applyFont="1" applyFill="1" applyBorder="1" applyAlignment="1">
      <alignment horizontal="center" vertical="center"/>
    </xf>
    <xf numFmtId="165" fontId="21" fillId="6" borderId="23" xfId="17" applyNumberFormat="1" applyFont="1" applyFill="1" applyBorder="1" applyAlignment="1">
      <alignment vertical="center" wrapText="1"/>
    </xf>
    <xf numFmtId="1" fontId="13" fillId="6" borderId="20" xfId="15" applyNumberFormat="1" applyFont="1" applyFill="1" applyBorder="1" applyAlignment="1">
      <alignment horizontal="center" vertical="center" wrapText="1"/>
    </xf>
    <xf numFmtId="1" fontId="13" fillId="6" borderId="22" xfId="15" applyNumberFormat="1" applyFont="1" applyFill="1" applyBorder="1" applyAlignment="1">
      <alignment horizontal="center" vertical="center" wrapText="1"/>
    </xf>
    <xf numFmtId="9" fontId="13" fillId="6" borderId="22" xfId="16" applyFont="1" applyFill="1" applyBorder="1" applyAlignment="1">
      <alignment horizontal="center" vertical="center" wrapText="1"/>
    </xf>
    <xf numFmtId="41" fontId="13" fillId="6" borderId="22" xfId="15" applyFont="1" applyFill="1" applyBorder="1" applyAlignment="1">
      <alignment horizontal="center" vertical="center" wrapText="1"/>
    </xf>
    <xf numFmtId="42" fontId="13" fillId="6" borderId="23" xfId="14" applyFont="1" applyFill="1" applyBorder="1" applyAlignment="1">
      <alignment horizontal="center" vertical="center" wrapText="1"/>
    </xf>
    <xf numFmtId="41" fontId="13" fillId="6" borderId="20" xfId="15" applyFont="1" applyFill="1" applyBorder="1" applyAlignment="1">
      <alignment vertical="center" wrapText="1"/>
    </xf>
    <xf numFmtId="41" fontId="13" fillId="6" borderId="22" xfId="15" applyFont="1" applyFill="1" applyBorder="1" applyAlignment="1">
      <alignment vertical="center" wrapText="1"/>
    </xf>
    <xf numFmtId="0" fontId="19" fillId="8" borderId="24" xfId="0" applyFont="1" applyFill="1" applyBorder="1" applyAlignment="1">
      <alignment horizontal="center" vertical="center"/>
    </xf>
    <xf numFmtId="0" fontId="18" fillId="8" borderId="27" xfId="13" applyFont="1" applyFill="1" applyBorder="1" applyAlignment="1">
      <alignment horizontal="justify" vertical="center"/>
    </xf>
    <xf numFmtId="0" fontId="19" fillId="8" borderId="27" xfId="13" applyFont="1" applyFill="1" applyBorder="1" applyAlignment="1">
      <alignment horizontal="center" vertical="center"/>
    </xf>
    <xf numFmtId="165" fontId="19" fillId="8" borderId="28" xfId="17" applyNumberFormat="1" applyFont="1" applyFill="1" applyBorder="1" applyAlignment="1">
      <alignment horizontal="center" vertical="center" wrapText="1"/>
    </xf>
    <xf numFmtId="42" fontId="19" fillId="8" borderId="27" xfId="14" applyFont="1" applyFill="1" applyBorder="1" applyAlignment="1">
      <alignment horizontal="center" vertical="center"/>
    </xf>
    <xf numFmtId="1" fontId="19" fillId="8" borderId="29" xfId="15" applyNumberFormat="1" applyFont="1" applyFill="1" applyBorder="1" applyAlignment="1">
      <alignment horizontal="center" vertical="center" wrapText="1"/>
    </xf>
    <xf numFmtId="42" fontId="19" fillId="8" borderId="30" xfId="14" applyFont="1" applyFill="1" applyBorder="1" applyAlignment="1">
      <alignment horizontal="center" vertical="center"/>
    </xf>
    <xf numFmtId="1" fontId="19" fillId="8" borderId="30" xfId="15" applyNumberFormat="1" applyFont="1" applyFill="1" applyBorder="1" applyAlignment="1">
      <alignment horizontal="center" vertical="center"/>
    </xf>
    <xf numFmtId="1" fontId="19" fillId="8" borderId="27" xfId="15" applyNumberFormat="1" applyFont="1" applyFill="1" applyBorder="1" applyAlignment="1">
      <alignment horizontal="center" vertical="center"/>
    </xf>
    <xf numFmtId="9" fontId="19" fillId="8" borderId="27" xfId="16" applyFont="1" applyFill="1" applyBorder="1" applyAlignment="1">
      <alignment horizontal="center" vertical="center"/>
    </xf>
    <xf numFmtId="41" fontId="19" fillId="8" borderId="27" xfId="15" applyFont="1" applyFill="1" applyBorder="1" applyAlignment="1">
      <alignment horizontal="center" vertical="center"/>
    </xf>
    <xf numFmtId="41" fontId="19" fillId="8" borderId="30" xfId="15" applyFont="1" applyFill="1" applyBorder="1" applyAlignment="1">
      <alignment vertical="center"/>
    </xf>
    <xf numFmtId="41" fontId="19" fillId="8" borderId="27" xfId="15" applyFont="1" applyFill="1" applyBorder="1" applyAlignment="1">
      <alignment vertical="center"/>
    </xf>
    <xf numFmtId="42" fontId="19" fillId="8" borderId="29" xfId="14" applyFont="1" applyFill="1" applyBorder="1" applyAlignment="1">
      <alignment horizontal="center" vertical="center"/>
    </xf>
    <xf numFmtId="0" fontId="17" fillId="9" borderId="31" xfId="13" applyFont="1" applyFill="1" applyBorder="1" applyAlignment="1">
      <alignment horizontal="left" vertical="center" indent="2"/>
    </xf>
    <xf numFmtId="0" fontId="25" fillId="9" borderId="31" xfId="13" applyFont="1" applyFill="1" applyBorder="1" applyAlignment="1">
      <alignment horizontal="center" vertical="center"/>
    </xf>
    <xf numFmtId="166" fontId="25" fillId="9" borderId="31" xfId="13" applyNumberFormat="1" applyFont="1" applyFill="1" applyBorder="1" applyAlignment="1">
      <alignment horizontal="center" vertical="center"/>
    </xf>
    <xf numFmtId="42" fontId="25" fillId="0" borderId="25" xfId="13" applyNumberFormat="1" applyFont="1" applyBorder="1" applyAlignment="1">
      <alignment horizontal="center" vertical="center"/>
    </xf>
    <xf numFmtId="42" fontId="25" fillId="0" borderId="31" xfId="14" applyFont="1" applyFill="1" applyBorder="1" applyAlignment="1">
      <alignment horizontal="center" vertical="center"/>
    </xf>
    <xf numFmtId="1" fontId="25" fillId="0" borderId="26" xfId="15" applyNumberFormat="1" applyFont="1" applyBorder="1" applyAlignment="1">
      <alignment horizontal="center" vertical="center"/>
    </xf>
    <xf numFmtId="42" fontId="25" fillId="0" borderId="32" xfId="14" applyFont="1" applyFill="1" applyBorder="1" applyAlignment="1">
      <alignment horizontal="center" vertical="center"/>
    </xf>
    <xf numFmtId="42" fontId="25" fillId="0" borderId="26" xfId="14" applyFont="1" applyFill="1" applyBorder="1" applyAlignment="1">
      <alignment horizontal="center" vertical="center"/>
    </xf>
    <xf numFmtId="1" fontId="25" fillId="9" borderId="32" xfId="15" applyNumberFormat="1" applyFont="1" applyFill="1" applyBorder="1" applyAlignment="1">
      <alignment horizontal="center" vertical="center"/>
    </xf>
    <xf numFmtId="1" fontId="25" fillId="9" borderId="31" xfId="15" applyNumberFormat="1" applyFont="1" applyFill="1" applyBorder="1" applyAlignment="1">
      <alignment horizontal="center" vertical="center"/>
    </xf>
    <xf numFmtId="9" fontId="25" fillId="9" borderId="31" xfId="16" applyFont="1" applyFill="1" applyBorder="1" applyAlignment="1">
      <alignment horizontal="center" vertical="center"/>
    </xf>
    <xf numFmtId="42" fontId="25" fillId="9" borderId="31" xfId="14" applyFont="1" applyFill="1" applyBorder="1" applyAlignment="1">
      <alignment horizontal="center" vertical="center"/>
    </xf>
    <xf numFmtId="41" fontId="25" fillId="9" borderId="31" xfId="15" applyFont="1" applyFill="1" applyBorder="1" applyAlignment="1">
      <alignment horizontal="center" vertical="center"/>
    </xf>
    <xf numFmtId="42" fontId="25" fillId="9" borderId="26" xfId="14" applyFont="1" applyFill="1" applyBorder="1" applyAlignment="1">
      <alignment horizontal="center" vertical="center"/>
    </xf>
    <xf numFmtId="41" fontId="25" fillId="9" borderId="32" xfId="15" applyFont="1" applyFill="1" applyBorder="1" applyAlignment="1">
      <alignment vertical="center"/>
    </xf>
    <xf numFmtId="41" fontId="25" fillId="9" borderId="31" xfId="15" applyFont="1" applyFill="1" applyBorder="1" applyAlignment="1">
      <alignment vertical="center"/>
    </xf>
    <xf numFmtId="0" fontId="17" fillId="0" borderId="31" xfId="13" applyFont="1" applyBorder="1" applyAlignment="1">
      <alignment horizontal="left" vertical="center" indent="4"/>
    </xf>
    <xf numFmtId="0" fontId="25" fillId="0" borderId="31" xfId="13" applyFont="1" applyBorder="1" applyAlignment="1">
      <alignment horizontal="center" vertical="center"/>
    </xf>
    <xf numFmtId="166" fontId="25" fillId="0" borderId="31" xfId="13" applyNumberFormat="1" applyFont="1" applyBorder="1" applyAlignment="1">
      <alignment horizontal="center" vertical="center"/>
    </xf>
    <xf numFmtId="167" fontId="25" fillId="0" borderId="25" xfId="13" applyNumberFormat="1" applyFont="1" applyBorder="1" applyAlignment="1">
      <alignment horizontal="center" vertical="center"/>
    </xf>
    <xf numFmtId="42" fontId="25" fillId="0" borderId="31" xfId="14" applyFont="1" applyBorder="1" applyAlignment="1">
      <alignment horizontal="center" vertical="center"/>
    </xf>
    <xf numFmtId="42" fontId="25" fillId="0" borderId="32" xfId="14" applyFont="1" applyBorder="1" applyAlignment="1">
      <alignment horizontal="center" vertical="center"/>
    </xf>
    <xf numFmtId="42" fontId="25" fillId="0" borderId="26" xfId="14" applyFont="1" applyBorder="1" applyAlignment="1">
      <alignment horizontal="center" vertical="center"/>
    </xf>
    <xf numFmtId="1" fontId="25" fillId="0" borderId="32" xfId="15" applyNumberFormat="1" applyFont="1" applyBorder="1" applyAlignment="1">
      <alignment horizontal="center" vertical="center"/>
    </xf>
    <xf numFmtId="1" fontId="25" fillId="0" borderId="31" xfId="15" applyNumberFormat="1" applyFont="1" applyBorder="1" applyAlignment="1">
      <alignment horizontal="center" vertical="center"/>
    </xf>
    <xf numFmtId="9" fontId="25" fillId="0" borderId="31" xfId="16" applyFont="1" applyBorder="1" applyAlignment="1">
      <alignment horizontal="center" vertical="center"/>
    </xf>
    <xf numFmtId="41" fontId="25" fillId="0" borderId="31" xfId="15" applyFont="1" applyBorder="1" applyAlignment="1">
      <alignment horizontal="center" vertical="center"/>
    </xf>
    <xf numFmtId="41" fontId="25" fillId="0" borderId="32" xfId="15" applyFont="1" applyBorder="1" applyAlignment="1">
      <alignment vertical="center"/>
    </xf>
    <xf numFmtId="41" fontId="25" fillId="0" borderId="31" xfId="15" applyFont="1" applyBorder="1" applyAlignment="1">
      <alignment vertical="center"/>
    </xf>
    <xf numFmtId="0" fontId="18" fillId="8" borderId="25" xfId="0" applyFont="1" applyFill="1" applyBorder="1" applyAlignment="1">
      <alignment horizontal="center" vertical="center"/>
    </xf>
    <xf numFmtId="0" fontId="18" fillId="8" borderId="31" xfId="13" applyFont="1" applyFill="1" applyBorder="1" applyAlignment="1">
      <alignment horizontal="justify" vertical="center"/>
    </xf>
    <xf numFmtId="0" fontId="25" fillId="8" borderId="31" xfId="13" applyFont="1" applyFill="1" applyBorder="1" applyAlignment="1">
      <alignment horizontal="center" vertical="center"/>
    </xf>
    <xf numFmtId="166" fontId="25" fillId="8" borderId="31" xfId="13" applyNumberFormat="1" applyFont="1" applyFill="1" applyBorder="1" applyAlignment="1">
      <alignment horizontal="center" vertical="center"/>
    </xf>
    <xf numFmtId="165" fontId="25" fillId="8" borderId="25" xfId="17" applyNumberFormat="1" applyFont="1" applyFill="1" applyBorder="1" applyAlignment="1">
      <alignment horizontal="center" vertical="center" wrapText="1"/>
    </xf>
    <xf numFmtId="42" fontId="19" fillId="8" borderId="26" xfId="14" applyFont="1" applyFill="1" applyBorder="1" applyAlignment="1">
      <alignment horizontal="center" vertical="center"/>
    </xf>
    <xf numFmtId="1" fontId="19" fillId="8" borderId="26" xfId="15" applyNumberFormat="1" applyFont="1" applyFill="1" applyBorder="1" applyAlignment="1">
      <alignment horizontal="center" vertical="center" wrapText="1"/>
    </xf>
    <xf numFmtId="42" fontId="19" fillId="8" borderId="32" xfId="14" applyFont="1" applyFill="1" applyBorder="1" applyAlignment="1">
      <alignment horizontal="center" vertical="center"/>
    </xf>
    <xf numFmtId="42" fontId="19" fillId="8" borderId="31" xfId="14" applyFont="1" applyFill="1" applyBorder="1" applyAlignment="1">
      <alignment horizontal="center" vertical="center"/>
    </xf>
    <xf numFmtId="1" fontId="19" fillId="8" borderId="32" xfId="15" applyNumberFormat="1" applyFont="1" applyFill="1" applyBorder="1" applyAlignment="1">
      <alignment horizontal="center" vertical="center"/>
    </xf>
    <xf numFmtId="1" fontId="19" fillId="8" borderId="31" xfId="15" applyNumberFormat="1" applyFont="1" applyFill="1" applyBorder="1" applyAlignment="1">
      <alignment horizontal="center" vertical="center"/>
    </xf>
    <xf numFmtId="9" fontId="19" fillId="8" borderId="31" xfId="16" applyFont="1" applyFill="1" applyBorder="1" applyAlignment="1">
      <alignment horizontal="center" vertical="center"/>
    </xf>
    <xf numFmtId="41" fontId="19" fillId="8" borderId="31" xfId="15" applyFont="1" applyFill="1" applyBorder="1" applyAlignment="1">
      <alignment horizontal="center" vertical="center"/>
    </xf>
    <xf numFmtId="41" fontId="19" fillId="8" borderId="32" xfId="15" applyFont="1" applyFill="1" applyBorder="1" applyAlignment="1">
      <alignment vertical="center"/>
    </xf>
    <xf numFmtId="41" fontId="19" fillId="8" borderId="31" xfId="15" applyFont="1" applyFill="1" applyBorder="1" applyAlignment="1">
      <alignment vertical="center"/>
    </xf>
    <xf numFmtId="0" fontId="17" fillId="9" borderId="31" xfId="13" applyFont="1" applyFill="1" applyBorder="1" applyAlignment="1">
      <alignment horizontal="left" vertical="center" indent="3"/>
    </xf>
    <xf numFmtId="42" fontId="25" fillId="9" borderId="32" xfId="14" applyFont="1" applyFill="1" applyBorder="1" applyAlignment="1">
      <alignment horizontal="center" vertical="center"/>
    </xf>
    <xf numFmtId="1" fontId="25" fillId="0" borderId="32" xfId="15" applyNumberFormat="1" applyFont="1" applyFill="1" applyBorder="1" applyAlignment="1">
      <alignment horizontal="center" vertical="center"/>
    </xf>
    <xf numFmtId="1" fontId="25" fillId="0" borderId="31" xfId="15" applyNumberFormat="1" applyFont="1" applyFill="1" applyBorder="1" applyAlignment="1">
      <alignment horizontal="center" vertical="center"/>
    </xf>
    <xf numFmtId="9" fontId="25" fillId="0" borderId="31" xfId="16" applyFont="1" applyFill="1" applyBorder="1" applyAlignment="1">
      <alignment horizontal="center" vertical="center"/>
    </xf>
    <xf numFmtId="41" fontId="25" fillId="0" borderId="31" xfId="15" applyFont="1" applyFill="1" applyBorder="1" applyAlignment="1">
      <alignment horizontal="center" vertical="center"/>
    </xf>
    <xf numFmtId="41" fontId="25" fillId="0" borderId="32" xfId="15" applyFont="1" applyFill="1" applyBorder="1" applyAlignment="1">
      <alignment vertical="center"/>
    </xf>
    <xf numFmtId="41" fontId="25" fillId="0" borderId="31" xfId="15" applyFont="1" applyFill="1" applyBorder="1" applyAlignment="1">
      <alignment vertical="center"/>
    </xf>
    <xf numFmtId="42" fontId="25" fillId="0" borderId="33" xfId="14" applyFont="1" applyFill="1" applyBorder="1" applyAlignment="1">
      <alignment horizontal="center" vertical="center"/>
    </xf>
    <xf numFmtId="42" fontId="25" fillId="0" borderId="34" xfId="14" applyFont="1" applyFill="1" applyBorder="1" applyAlignment="1">
      <alignment horizontal="center" vertical="center"/>
    </xf>
    <xf numFmtId="42" fontId="25" fillId="0" borderId="35" xfId="14" applyFont="1" applyFill="1" applyBorder="1" applyAlignment="1">
      <alignment horizontal="center" vertical="center"/>
    </xf>
    <xf numFmtId="1" fontId="25" fillId="0" borderId="34" xfId="15" applyNumberFormat="1" applyFont="1" applyFill="1" applyBorder="1" applyAlignment="1">
      <alignment horizontal="center" vertical="center"/>
    </xf>
    <xf numFmtId="1" fontId="25" fillId="0" borderId="33" xfId="15" applyNumberFormat="1" applyFont="1" applyFill="1" applyBorder="1" applyAlignment="1">
      <alignment horizontal="center" vertical="center"/>
    </xf>
    <xf numFmtId="9" fontId="25" fillId="0" borderId="33" xfId="16" applyFont="1" applyFill="1" applyBorder="1" applyAlignment="1">
      <alignment horizontal="center" vertical="center"/>
    </xf>
    <xf numFmtId="41" fontId="25" fillId="0" borderId="33" xfId="15" applyFont="1" applyFill="1" applyBorder="1" applyAlignment="1">
      <alignment horizontal="center" vertical="center"/>
    </xf>
    <xf numFmtId="41" fontId="25" fillId="0" borderId="34" xfId="15" applyFont="1" applyFill="1" applyBorder="1" applyAlignment="1">
      <alignment vertical="center"/>
    </xf>
    <xf numFmtId="41" fontId="25" fillId="0" borderId="33" xfId="15" applyFont="1" applyFill="1" applyBorder="1" applyAlignment="1">
      <alignment vertical="center"/>
    </xf>
    <xf numFmtId="0" fontId="25" fillId="9" borderId="31" xfId="13" applyFont="1" applyFill="1" applyBorder="1" applyAlignment="1">
      <alignment horizontal="left" vertical="center" indent="3"/>
    </xf>
    <xf numFmtId="1" fontId="25" fillId="9" borderId="25" xfId="13" applyNumberFormat="1" applyFont="1" applyFill="1" applyBorder="1" applyAlignment="1">
      <alignment horizontal="center" vertical="center"/>
    </xf>
    <xf numFmtId="166" fontId="25" fillId="9" borderId="25" xfId="13" applyNumberFormat="1" applyFont="1" applyFill="1" applyBorder="1" applyAlignment="1">
      <alignment horizontal="center" vertical="center"/>
    </xf>
    <xf numFmtId="42" fontId="25" fillId="9" borderId="33" xfId="14" applyFont="1" applyFill="1" applyBorder="1" applyAlignment="1">
      <alignment horizontal="center" vertical="center"/>
    </xf>
    <xf numFmtId="42" fontId="25" fillId="9" borderId="34" xfId="14" applyFont="1" applyFill="1" applyBorder="1" applyAlignment="1">
      <alignment horizontal="center" vertical="center"/>
    </xf>
    <xf numFmtId="42" fontId="25" fillId="9" borderId="35" xfId="14" applyFont="1" applyFill="1" applyBorder="1" applyAlignment="1">
      <alignment horizontal="center" vertical="center"/>
    </xf>
    <xf numFmtId="1" fontId="25" fillId="9" borderId="34" xfId="15" applyNumberFormat="1" applyFont="1" applyFill="1" applyBorder="1" applyAlignment="1">
      <alignment horizontal="center" vertical="center"/>
    </xf>
    <xf numFmtId="1" fontId="25" fillId="9" borderId="33" xfId="15" applyNumberFormat="1" applyFont="1" applyFill="1" applyBorder="1" applyAlignment="1">
      <alignment horizontal="center" vertical="center"/>
    </xf>
    <xf numFmtId="9" fontId="25" fillId="9" borderId="33" xfId="16" applyFont="1" applyFill="1" applyBorder="1" applyAlignment="1">
      <alignment horizontal="center" vertical="center"/>
    </xf>
    <xf numFmtId="41" fontId="25" fillId="9" borderId="33" xfId="15" applyFont="1" applyFill="1" applyBorder="1" applyAlignment="1">
      <alignment horizontal="center" vertical="center"/>
    </xf>
    <xf numFmtId="41" fontId="25" fillId="9" borderId="34" xfId="15" applyFont="1" applyFill="1" applyBorder="1" applyAlignment="1">
      <alignment vertical="center"/>
    </xf>
    <xf numFmtId="41" fontId="25" fillId="9" borderId="33" xfId="15" applyFont="1" applyFill="1" applyBorder="1" applyAlignment="1">
      <alignment vertical="center"/>
    </xf>
    <xf numFmtId="1" fontId="25" fillId="0" borderId="29" xfId="15" applyNumberFormat="1" applyFont="1" applyBorder="1" applyAlignment="1">
      <alignment horizontal="center" vertical="center"/>
    </xf>
    <xf numFmtId="42" fontId="25" fillId="9" borderId="25" xfId="14" applyFont="1" applyFill="1" applyBorder="1" applyAlignment="1">
      <alignment horizontal="center" vertical="center"/>
    </xf>
    <xf numFmtId="1" fontId="25" fillId="9" borderId="27" xfId="13" applyNumberFormat="1" applyFont="1" applyFill="1" applyBorder="1" applyAlignment="1">
      <alignment horizontal="center" vertical="center"/>
    </xf>
    <xf numFmtId="166" fontId="25" fillId="9" borderId="27" xfId="13" applyNumberFormat="1" applyFont="1" applyFill="1" applyBorder="1" applyAlignment="1">
      <alignment horizontal="center" vertical="center"/>
    </xf>
    <xf numFmtId="42" fontId="25" fillId="0" borderId="28" xfId="13" applyNumberFormat="1" applyFont="1" applyBorder="1" applyAlignment="1">
      <alignment horizontal="center" vertical="center"/>
    </xf>
    <xf numFmtId="42" fontId="25" fillId="9" borderId="28" xfId="14" applyFont="1" applyFill="1" applyBorder="1" applyAlignment="1">
      <alignment horizontal="center" vertical="center"/>
    </xf>
    <xf numFmtId="0" fontId="18" fillId="0" borderId="31" xfId="13" applyFont="1" applyBorder="1" applyAlignment="1">
      <alignment horizontal="justify" vertical="center"/>
    </xf>
    <xf numFmtId="0" fontId="25" fillId="0" borderId="27" xfId="13" applyFont="1" applyBorder="1" applyAlignment="1">
      <alignment horizontal="center" vertical="center"/>
    </xf>
    <xf numFmtId="166" fontId="25" fillId="0" borderId="27" xfId="13" applyNumberFormat="1" applyFont="1" applyBorder="1" applyAlignment="1">
      <alignment horizontal="center" vertical="center"/>
    </xf>
    <xf numFmtId="165" fontId="25" fillId="0" borderId="28" xfId="17" applyNumberFormat="1" applyFont="1" applyFill="1" applyBorder="1" applyAlignment="1">
      <alignment horizontal="center" vertical="center" wrapText="1"/>
    </xf>
    <xf numFmtId="42" fontId="19" fillId="0" borderId="33" xfId="14" applyFont="1" applyFill="1" applyBorder="1" applyAlignment="1">
      <alignment horizontal="center" vertical="center"/>
    </xf>
    <xf numFmtId="1" fontId="19" fillId="0" borderId="29" xfId="15" applyNumberFormat="1" applyFont="1" applyFill="1" applyBorder="1" applyAlignment="1">
      <alignment horizontal="center" vertical="center" wrapText="1"/>
    </xf>
    <xf numFmtId="42" fontId="19" fillId="0" borderId="34" xfId="14" applyFont="1" applyFill="1" applyBorder="1" applyAlignment="1">
      <alignment horizontal="center" vertical="center"/>
    </xf>
    <xf numFmtId="42" fontId="19" fillId="0" borderId="35" xfId="14" applyFont="1" applyFill="1" applyBorder="1" applyAlignment="1">
      <alignment horizontal="center" vertical="center"/>
    </xf>
    <xf numFmtId="1" fontId="19" fillId="0" borderId="34" xfId="15" applyNumberFormat="1" applyFont="1" applyFill="1" applyBorder="1" applyAlignment="1">
      <alignment horizontal="center" vertical="center"/>
    </xf>
    <xf numFmtId="1" fontId="19" fillId="0" borderId="33" xfId="15" applyNumberFormat="1" applyFont="1" applyFill="1" applyBorder="1" applyAlignment="1">
      <alignment horizontal="center" vertical="center"/>
    </xf>
    <xf numFmtId="9" fontId="19" fillId="0" borderId="33" xfId="16" applyFont="1" applyFill="1" applyBorder="1" applyAlignment="1">
      <alignment horizontal="center" vertical="center"/>
    </xf>
    <xf numFmtId="41" fontId="19" fillId="0" borderId="33" xfId="15" applyFont="1" applyFill="1" applyBorder="1" applyAlignment="1">
      <alignment horizontal="center" vertical="center"/>
    </xf>
    <xf numFmtId="41" fontId="19" fillId="0" borderId="34" xfId="15" applyFont="1" applyFill="1" applyBorder="1" applyAlignment="1">
      <alignment vertical="center"/>
    </xf>
    <xf numFmtId="41" fontId="19" fillId="0" borderId="33" xfId="15" applyFont="1" applyFill="1" applyBorder="1" applyAlignment="1">
      <alignment vertical="center"/>
    </xf>
    <xf numFmtId="1" fontId="25" fillId="9" borderId="31" xfId="13" applyNumberFormat="1" applyFont="1" applyFill="1" applyBorder="1" applyAlignment="1">
      <alignment horizontal="center" vertical="center"/>
    </xf>
    <xf numFmtId="0" fontId="18" fillId="10" borderId="31" xfId="13" applyFont="1" applyFill="1" applyBorder="1" applyAlignment="1">
      <alignment vertical="center"/>
    </xf>
    <xf numFmtId="42" fontId="18" fillId="10" borderId="37" xfId="14" applyFont="1" applyFill="1" applyBorder="1" applyAlignment="1">
      <alignment horizontal="center" vertical="center"/>
    </xf>
    <xf numFmtId="1" fontId="18" fillId="10" borderId="26" xfId="15" applyNumberFormat="1" applyFont="1" applyFill="1" applyBorder="1" applyAlignment="1">
      <alignment horizontal="center" vertical="center"/>
    </xf>
    <xf numFmtId="42" fontId="18" fillId="10" borderId="32" xfId="14" applyFont="1" applyFill="1" applyBorder="1" applyAlignment="1">
      <alignment horizontal="center" vertical="center"/>
    </xf>
    <xf numFmtId="42" fontId="18" fillId="10" borderId="36" xfId="14" applyFont="1" applyFill="1" applyBorder="1" applyAlignment="1">
      <alignment horizontal="center" vertical="center"/>
    </xf>
    <xf numFmtId="1" fontId="18" fillId="10" borderId="32" xfId="15" applyNumberFormat="1" applyFont="1" applyFill="1" applyBorder="1" applyAlignment="1">
      <alignment horizontal="center" vertical="center"/>
    </xf>
    <xf numFmtId="1" fontId="18" fillId="10" borderId="37" xfId="15" applyNumberFormat="1" applyFont="1" applyFill="1" applyBorder="1" applyAlignment="1">
      <alignment horizontal="center" vertical="center"/>
    </xf>
    <xf numFmtId="9" fontId="18" fillId="10" borderId="37" xfId="16" applyFont="1" applyFill="1" applyBorder="1" applyAlignment="1">
      <alignment horizontal="center" vertical="center"/>
    </xf>
    <xf numFmtId="41" fontId="18" fillId="10" borderId="37" xfId="15" applyFont="1" applyFill="1" applyBorder="1" applyAlignment="1">
      <alignment horizontal="center" vertical="center"/>
    </xf>
    <xf numFmtId="41" fontId="18" fillId="10" borderId="32" xfId="15" applyFont="1" applyFill="1" applyBorder="1" applyAlignment="1">
      <alignment vertical="center"/>
    </xf>
    <xf numFmtId="41" fontId="18" fillId="10" borderId="37" xfId="15" applyFont="1" applyFill="1" applyBorder="1" applyAlignment="1">
      <alignment vertical="center"/>
    </xf>
    <xf numFmtId="42" fontId="25" fillId="0" borderId="31" xfId="13" applyNumberFormat="1" applyFont="1" applyBorder="1" applyAlignment="1">
      <alignment horizontal="center" vertical="center"/>
    </xf>
    <xf numFmtId="42" fontId="25" fillId="9" borderId="37" xfId="14" applyFont="1" applyFill="1" applyBorder="1" applyAlignment="1">
      <alignment horizontal="center" vertical="center"/>
    </xf>
    <xf numFmtId="42" fontId="25" fillId="9" borderId="36" xfId="14" applyFont="1" applyFill="1" applyBorder="1" applyAlignment="1">
      <alignment horizontal="center" vertical="center"/>
    </xf>
    <xf numFmtId="1" fontId="25" fillId="9" borderId="37" xfId="15" applyNumberFormat="1" applyFont="1" applyFill="1" applyBorder="1" applyAlignment="1">
      <alignment horizontal="center" vertical="center"/>
    </xf>
    <xf numFmtId="9" fontId="25" fillId="9" borderId="37" xfId="16" applyFont="1" applyFill="1" applyBorder="1" applyAlignment="1">
      <alignment horizontal="center" vertical="center"/>
    </xf>
    <xf numFmtId="41" fontId="25" fillId="9" borderId="37" xfId="15" applyFont="1" applyFill="1" applyBorder="1" applyAlignment="1">
      <alignment horizontal="center" vertical="center"/>
    </xf>
    <xf numFmtId="41" fontId="25" fillId="9" borderId="37" xfId="15" applyFont="1" applyFill="1" applyBorder="1" applyAlignment="1">
      <alignment vertical="center"/>
    </xf>
    <xf numFmtId="0" fontId="1" fillId="0" borderId="38" xfId="13" applyBorder="1"/>
    <xf numFmtId="42" fontId="25" fillId="0" borderId="25" xfId="13" applyNumberFormat="1" applyFont="1" applyBorder="1" applyAlignment="1">
      <alignment horizontal="left" vertical="center"/>
    </xf>
    <xf numFmtId="0" fontId="25" fillId="0" borderId="31" xfId="13" applyFont="1" applyBorder="1" applyAlignment="1">
      <alignment horizontal="left" vertical="center" indent="3"/>
    </xf>
    <xf numFmtId="1" fontId="25" fillId="0" borderId="31" xfId="13" applyNumberFormat="1" applyFont="1" applyBorder="1" applyAlignment="1">
      <alignment horizontal="center" vertical="center"/>
    </xf>
    <xf numFmtId="166" fontId="25" fillId="0" borderId="31" xfId="13" applyNumberFormat="1" applyFont="1" applyBorder="1" applyAlignment="1">
      <alignment horizontal="right" vertical="center"/>
    </xf>
    <xf numFmtId="0" fontId="18" fillId="8" borderId="31" xfId="13" applyFont="1" applyFill="1" applyBorder="1" applyAlignment="1">
      <alignment vertical="center"/>
    </xf>
    <xf numFmtId="1" fontId="18" fillId="8" borderId="26" xfId="15" applyNumberFormat="1" applyFont="1" applyFill="1" applyBorder="1" applyAlignment="1">
      <alignment horizontal="center" vertical="center"/>
    </xf>
    <xf numFmtId="42" fontId="19" fillId="8" borderId="37" xfId="14" applyFont="1" applyFill="1" applyBorder="1" applyAlignment="1">
      <alignment horizontal="center" vertical="center"/>
    </xf>
    <xf numFmtId="42" fontId="19" fillId="8" borderId="36" xfId="14" applyFont="1" applyFill="1" applyBorder="1" applyAlignment="1">
      <alignment horizontal="center" vertical="center"/>
    </xf>
    <xf numFmtId="1" fontId="19" fillId="8" borderId="37" xfId="15" applyNumberFormat="1" applyFont="1" applyFill="1" applyBorder="1" applyAlignment="1">
      <alignment horizontal="center" vertical="center"/>
    </xf>
    <xf numFmtId="9" fontId="19" fillId="8" borderId="37" xfId="16" applyFont="1" applyFill="1" applyBorder="1" applyAlignment="1">
      <alignment horizontal="center" vertical="center"/>
    </xf>
    <xf numFmtId="41" fontId="19" fillId="8" borderId="37" xfId="15" applyFont="1" applyFill="1" applyBorder="1" applyAlignment="1">
      <alignment horizontal="center" vertical="center"/>
    </xf>
    <xf numFmtId="41" fontId="19" fillId="8" borderId="37" xfId="15" applyFont="1" applyFill="1" applyBorder="1" applyAlignment="1">
      <alignment vertical="center"/>
    </xf>
    <xf numFmtId="0" fontId="25" fillId="0" borderId="31" xfId="13" applyFont="1" applyBorder="1" applyAlignment="1">
      <alignment vertical="center"/>
    </xf>
    <xf numFmtId="42" fontId="25" fillId="0" borderId="37" xfId="14" applyFont="1" applyFill="1" applyBorder="1" applyAlignment="1">
      <alignment vertical="center"/>
    </xf>
    <xf numFmtId="1" fontId="25" fillId="0" borderId="26" xfId="15" applyNumberFormat="1" applyFont="1" applyFill="1" applyBorder="1" applyAlignment="1">
      <alignment horizontal="center" vertical="center"/>
    </xf>
    <xf numFmtId="42" fontId="25" fillId="0" borderId="32" xfId="14" applyFont="1" applyFill="1" applyBorder="1" applyAlignment="1">
      <alignment vertical="center"/>
    </xf>
    <xf numFmtId="42" fontId="25" fillId="0" borderId="36" xfId="14" applyFont="1" applyFill="1" applyBorder="1" applyAlignment="1">
      <alignment vertical="center"/>
    </xf>
    <xf numFmtId="1" fontId="25" fillId="0" borderId="37" xfId="15" applyNumberFormat="1" applyFont="1" applyFill="1" applyBorder="1" applyAlignment="1">
      <alignment horizontal="center" vertical="center"/>
    </xf>
    <xf numFmtId="9" fontId="25" fillId="0" borderId="37" xfId="16" applyFont="1" applyFill="1" applyBorder="1" applyAlignment="1">
      <alignment vertical="center"/>
    </xf>
    <xf numFmtId="41" fontId="25" fillId="0" borderId="37" xfId="15" applyFont="1" applyFill="1" applyBorder="1" applyAlignment="1">
      <alignment vertical="center"/>
    </xf>
    <xf numFmtId="0" fontId="18" fillId="8" borderId="21" xfId="13" applyFont="1" applyFill="1" applyBorder="1" applyAlignment="1">
      <alignment vertical="center"/>
    </xf>
    <xf numFmtId="42" fontId="19" fillId="8" borderId="23" xfId="14" applyFont="1" applyFill="1" applyBorder="1" applyAlignment="1">
      <alignment horizontal="center" vertical="center"/>
    </xf>
    <xf numFmtId="1" fontId="18" fillId="8" borderId="23" xfId="15" applyNumberFormat="1" applyFont="1" applyFill="1" applyBorder="1" applyAlignment="1">
      <alignment horizontal="center" vertical="center"/>
    </xf>
    <xf numFmtId="42" fontId="19" fillId="8" borderId="39" xfId="14" applyFont="1" applyFill="1" applyBorder="1" applyAlignment="1">
      <alignment horizontal="center" vertical="center"/>
    </xf>
    <xf numFmtId="42" fontId="19" fillId="8" borderId="21" xfId="14" applyFont="1" applyFill="1" applyBorder="1" applyAlignment="1">
      <alignment horizontal="center" vertical="center"/>
    </xf>
    <xf numFmtId="1" fontId="19" fillId="8" borderId="39" xfId="15" applyNumberFormat="1" applyFont="1" applyFill="1" applyBorder="1" applyAlignment="1">
      <alignment horizontal="center" vertical="center"/>
    </xf>
    <xf numFmtId="1" fontId="19" fillId="8" borderId="21" xfId="15" applyNumberFormat="1" applyFont="1" applyFill="1" applyBorder="1" applyAlignment="1">
      <alignment horizontal="center" vertical="center"/>
    </xf>
    <xf numFmtId="9" fontId="19" fillId="8" borderId="21" xfId="16" applyFont="1" applyFill="1" applyBorder="1" applyAlignment="1">
      <alignment horizontal="center" vertical="center"/>
    </xf>
    <xf numFmtId="41" fontId="19" fillId="8" borderId="21" xfId="15" applyFont="1" applyFill="1" applyBorder="1" applyAlignment="1">
      <alignment horizontal="center" vertical="center"/>
    </xf>
    <xf numFmtId="41" fontId="19" fillId="8" borderId="39" xfId="15" applyFont="1" applyFill="1" applyBorder="1" applyAlignment="1">
      <alignment vertical="center"/>
    </xf>
    <xf numFmtId="41" fontId="19" fillId="8" borderId="21" xfId="15" applyFont="1" applyFill="1" applyBorder="1" applyAlignment="1">
      <alignment vertical="center"/>
    </xf>
    <xf numFmtId="0" fontId="25" fillId="0" borderId="27" xfId="13" applyFont="1" applyBorder="1" applyAlignment="1">
      <alignment horizontal="left" vertical="center" indent="3"/>
    </xf>
    <xf numFmtId="1" fontId="25" fillId="0" borderId="27" xfId="13" applyNumberFormat="1" applyFont="1" applyBorder="1" applyAlignment="1">
      <alignment horizontal="center" vertical="center"/>
    </xf>
    <xf numFmtId="42" fontId="25" fillId="0" borderId="27" xfId="14" applyFont="1" applyFill="1" applyBorder="1" applyAlignment="1">
      <alignment horizontal="center" vertical="center"/>
    </xf>
    <xf numFmtId="42" fontId="25" fillId="0" borderId="30" xfId="14" applyFont="1" applyFill="1" applyBorder="1" applyAlignment="1">
      <alignment horizontal="center" vertical="center"/>
    </xf>
    <xf numFmtId="42" fontId="25" fillId="0" borderId="29" xfId="14" applyFont="1" applyFill="1" applyBorder="1" applyAlignment="1">
      <alignment horizontal="center" vertical="center"/>
    </xf>
    <xf numFmtId="1" fontId="25" fillId="0" borderId="30" xfId="15" applyNumberFormat="1" applyFont="1" applyFill="1" applyBorder="1" applyAlignment="1">
      <alignment horizontal="center" vertical="center"/>
    </xf>
    <xf numFmtId="1" fontId="25" fillId="0" borderId="27" xfId="15" applyNumberFormat="1" applyFont="1" applyFill="1" applyBorder="1" applyAlignment="1">
      <alignment horizontal="center" vertical="center"/>
    </xf>
    <xf numFmtId="9" fontId="25" fillId="0" borderId="27" xfId="16" applyFont="1" applyFill="1" applyBorder="1" applyAlignment="1">
      <alignment horizontal="center" vertical="center"/>
    </xf>
    <xf numFmtId="41" fontId="25" fillId="0" borderId="27" xfId="15" applyFont="1" applyFill="1" applyBorder="1" applyAlignment="1">
      <alignment horizontal="center" vertical="center"/>
    </xf>
    <xf numFmtId="41" fontId="25" fillId="0" borderId="30" xfId="15" applyFont="1" applyFill="1" applyBorder="1" applyAlignment="1">
      <alignment vertical="center"/>
    </xf>
    <xf numFmtId="41" fontId="25" fillId="0" borderId="27" xfId="15" applyFont="1" applyFill="1" applyBorder="1" applyAlignment="1">
      <alignment vertical="center"/>
    </xf>
    <xf numFmtId="0" fontId="25" fillId="0" borderId="0" xfId="13" applyFont="1" applyAlignment="1">
      <alignment horizontal="center" vertical="top"/>
    </xf>
    <xf numFmtId="0" fontId="25" fillId="0" borderId="0" xfId="13" applyFont="1" applyAlignment="1">
      <alignment horizontal="left" vertical="center" indent="3"/>
    </xf>
    <xf numFmtId="1" fontId="25" fillId="0" borderId="0" xfId="13" applyNumberFormat="1" applyFont="1" applyAlignment="1">
      <alignment horizontal="center" vertical="center"/>
    </xf>
    <xf numFmtId="166" fontId="25" fillId="0" borderId="0" xfId="13" applyNumberFormat="1" applyFont="1" applyAlignment="1">
      <alignment horizontal="center" vertical="center"/>
    </xf>
    <xf numFmtId="42" fontId="25" fillId="0" borderId="0" xfId="13" applyNumberFormat="1" applyFont="1" applyAlignment="1">
      <alignment horizontal="center" vertical="center"/>
    </xf>
    <xf numFmtId="42" fontId="25" fillId="0" borderId="0" xfId="14" applyFont="1" applyFill="1" applyBorder="1" applyAlignment="1">
      <alignment horizontal="center" vertical="center"/>
    </xf>
    <xf numFmtId="1" fontId="25" fillId="0" borderId="0" xfId="15" applyNumberFormat="1" applyFont="1" applyBorder="1" applyAlignment="1">
      <alignment horizontal="center" vertical="center"/>
    </xf>
    <xf numFmtId="1" fontId="25" fillId="0" borderId="0" xfId="15" applyNumberFormat="1" applyFont="1" applyFill="1" applyBorder="1" applyAlignment="1">
      <alignment horizontal="center" vertical="center"/>
    </xf>
    <xf numFmtId="9" fontId="25" fillId="0" borderId="0" xfId="16" applyFont="1" applyFill="1" applyBorder="1" applyAlignment="1">
      <alignment horizontal="center" vertical="center"/>
    </xf>
    <xf numFmtId="41" fontId="25" fillId="0" borderId="0" xfId="15" applyFont="1" applyFill="1" applyBorder="1" applyAlignment="1">
      <alignment horizontal="center" vertical="center"/>
    </xf>
    <xf numFmtId="41" fontId="25" fillId="0" borderId="0" xfId="15" applyFont="1" applyFill="1" applyBorder="1" applyAlignment="1">
      <alignment vertical="center"/>
    </xf>
    <xf numFmtId="0" fontId="26" fillId="9" borderId="40" xfId="13" applyFont="1" applyFill="1" applyBorder="1" applyAlignment="1">
      <alignment horizontal="center"/>
    </xf>
    <xf numFmtId="0" fontId="28" fillId="9" borderId="15" xfId="13" applyFont="1" applyFill="1" applyBorder="1" applyAlignment="1">
      <alignment horizontal="left"/>
    </xf>
    <xf numFmtId="1" fontId="19" fillId="0" borderId="43" xfId="15" applyNumberFormat="1" applyFont="1" applyFill="1" applyBorder="1" applyAlignment="1">
      <alignment horizontal="center" vertical="center"/>
    </xf>
    <xf numFmtId="9" fontId="19" fillId="0" borderId="43" xfId="16" applyFont="1" applyFill="1" applyBorder="1" applyAlignment="1">
      <alignment horizontal="center" vertical="center"/>
    </xf>
    <xf numFmtId="41" fontId="19" fillId="0" borderId="43" xfId="15" applyFont="1" applyFill="1" applyBorder="1" applyAlignment="1">
      <alignment horizontal="center" vertical="center"/>
    </xf>
    <xf numFmtId="42" fontId="27" fillId="9" borderId="14" xfId="14" applyFont="1" applyFill="1" applyBorder="1" applyAlignment="1">
      <alignment horizontal="center" vertical="center"/>
    </xf>
    <xf numFmtId="1" fontId="18" fillId="0" borderId="16" xfId="15" applyNumberFormat="1" applyFont="1" applyFill="1" applyBorder="1" applyAlignment="1">
      <alignment horizontal="center" vertical="center"/>
    </xf>
    <xf numFmtId="2" fontId="26" fillId="9" borderId="40" xfId="13" applyNumberFormat="1" applyFont="1" applyFill="1" applyBorder="1" applyAlignment="1">
      <alignment horizontal="center"/>
    </xf>
    <xf numFmtId="41" fontId="19" fillId="0" borderId="15" xfId="15" applyFont="1" applyFill="1" applyBorder="1" applyAlignment="1">
      <alignment horizontal="center" vertical="center"/>
    </xf>
    <xf numFmtId="2" fontId="26" fillId="9" borderId="42" xfId="13" applyNumberFormat="1" applyFont="1" applyFill="1" applyBorder="1" applyAlignment="1">
      <alignment horizontal="center"/>
    </xf>
    <xf numFmtId="2" fontId="26" fillId="9" borderId="41" xfId="13" applyNumberFormat="1" applyFont="1" applyFill="1" applyBorder="1" applyAlignment="1">
      <alignment horizontal="center"/>
    </xf>
    <xf numFmtId="0" fontId="1" fillId="0" borderId="42" xfId="13" applyBorder="1"/>
    <xf numFmtId="0" fontId="19" fillId="0" borderId="44" xfId="13" applyFont="1" applyBorder="1" applyAlignment="1">
      <alignment horizontal="center" vertical="top"/>
    </xf>
    <xf numFmtId="0" fontId="18" fillId="0" borderId="33" xfId="13" applyFont="1" applyBorder="1" applyAlignment="1">
      <alignment vertical="center"/>
    </xf>
    <xf numFmtId="9" fontId="18" fillId="0" borderId="33" xfId="16" applyFont="1" applyFill="1" applyBorder="1" applyAlignment="1">
      <alignment horizontal="center" vertical="center"/>
    </xf>
    <xf numFmtId="42" fontId="18" fillId="0" borderId="33" xfId="14" applyFont="1" applyFill="1" applyBorder="1" applyAlignment="1">
      <alignment vertical="center"/>
    </xf>
    <xf numFmtId="1" fontId="18" fillId="0" borderId="35" xfId="15" applyNumberFormat="1" applyFont="1" applyFill="1" applyBorder="1" applyAlignment="1">
      <alignment horizontal="center" vertical="center"/>
    </xf>
    <xf numFmtId="42" fontId="18" fillId="0" borderId="35" xfId="14" applyFont="1" applyFill="1" applyBorder="1" applyAlignment="1">
      <alignment vertical="center"/>
    </xf>
    <xf numFmtId="41" fontId="19" fillId="0" borderId="38" xfId="15" applyFont="1" applyFill="1" applyBorder="1" applyAlignment="1">
      <alignment vertical="center"/>
    </xf>
    <xf numFmtId="0" fontId="17" fillId="0" borderId="33" xfId="13" applyFont="1" applyBorder="1" applyAlignment="1">
      <alignment vertical="center"/>
    </xf>
    <xf numFmtId="9" fontId="17" fillId="0" borderId="33" xfId="16" applyFont="1" applyFill="1" applyBorder="1" applyAlignment="1">
      <alignment horizontal="center" vertical="center"/>
    </xf>
    <xf numFmtId="42" fontId="17" fillId="0" borderId="33" xfId="14" applyFont="1" applyFill="1" applyBorder="1" applyAlignment="1">
      <alignment vertical="center"/>
    </xf>
    <xf numFmtId="42" fontId="17" fillId="0" borderId="35" xfId="14" applyFont="1" applyFill="1" applyBorder="1" applyAlignment="1">
      <alignment vertical="center"/>
    </xf>
    <xf numFmtId="0" fontId="19" fillId="0" borderId="20" xfId="13" applyFont="1" applyBorder="1" applyAlignment="1">
      <alignment horizontal="center" vertical="top"/>
    </xf>
    <xf numFmtId="0" fontId="18" fillId="0" borderId="21" xfId="13" applyFont="1" applyBorder="1" applyAlignment="1">
      <alignment vertical="center"/>
    </xf>
    <xf numFmtId="9" fontId="18" fillId="0" borderId="21" xfId="16" applyFont="1" applyFill="1" applyBorder="1" applyAlignment="1">
      <alignment vertical="center"/>
    </xf>
    <xf numFmtId="42" fontId="18" fillId="0" borderId="21" xfId="14" applyFont="1" applyFill="1" applyBorder="1" applyAlignment="1">
      <alignment vertical="center"/>
    </xf>
    <xf numFmtId="1" fontId="18" fillId="0" borderId="23" xfId="15" applyNumberFormat="1" applyFont="1" applyFill="1" applyBorder="1" applyAlignment="1">
      <alignment horizontal="center" vertical="center"/>
    </xf>
    <xf numFmtId="1" fontId="19" fillId="0" borderId="39" xfId="15" applyNumberFormat="1" applyFont="1" applyFill="1" applyBorder="1" applyAlignment="1">
      <alignment horizontal="center" vertical="center"/>
    </xf>
    <xf numFmtId="1" fontId="19" fillId="0" borderId="21" xfId="15" applyNumberFormat="1" applyFont="1" applyFill="1" applyBorder="1" applyAlignment="1">
      <alignment horizontal="center" vertical="center"/>
    </xf>
    <xf numFmtId="9" fontId="19" fillId="0" borderId="21" xfId="16" applyFont="1" applyFill="1" applyBorder="1" applyAlignment="1">
      <alignment horizontal="center" vertical="center"/>
    </xf>
    <xf numFmtId="41" fontId="19" fillId="0" borderId="21" xfId="15" applyFont="1" applyFill="1" applyBorder="1" applyAlignment="1">
      <alignment horizontal="center" vertical="center"/>
    </xf>
    <xf numFmtId="42" fontId="18" fillId="0" borderId="23" xfId="14" applyFont="1" applyFill="1" applyBorder="1" applyAlignment="1">
      <alignment vertical="center"/>
    </xf>
    <xf numFmtId="41" fontId="19" fillId="0" borderId="45" xfId="15" applyFont="1" applyFill="1" applyBorder="1" applyAlignment="1">
      <alignment vertical="center"/>
    </xf>
    <xf numFmtId="41" fontId="19" fillId="0" borderId="21" xfId="15" applyFont="1" applyFill="1" applyBorder="1" applyAlignment="1">
      <alignment vertical="center"/>
    </xf>
    <xf numFmtId="42" fontId="0" fillId="0" borderId="0" xfId="14" applyFont="1" applyAlignment="1">
      <alignment horizontal="center"/>
    </xf>
    <xf numFmtId="0" fontId="26" fillId="0" borderId="0" xfId="13" applyFont="1"/>
    <xf numFmtId="42" fontId="26" fillId="0" borderId="0" xfId="14" applyFont="1" applyAlignment="1">
      <alignment horizontal="center"/>
    </xf>
    <xf numFmtId="0" fontId="26" fillId="0" borderId="0" xfId="13" applyFont="1" applyAlignment="1">
      <alignment horizontal="center"/>
    </xf>
    <xf numFmtId="0" fontId="17" fillId="0" borderId="0" xfId="13" applyFont="1" applyAlignment="1">
      <alignment horizontal="center"/>
    </xf>
    <xf numFmtId="0" fontId="17" fillId="0" borderId="0" xfId="13" applyFont="1"/>
    <xf numFmtId="42" fontId="17" fillId="0" borderId="0" xfId="14" applyFont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9" fillId="12" borderId="1" xfId="0" applyFont="1" applyFill="1" applyBorder="1" applyAlignment="1">
      <alignment vertical="center" wrapText="1"/>
    </xf>
    <xf numFmtId="0" fontId="30" fillId="3" borderId="1" xfId="0" applyFont="1" applyFill="1" applyBorder="1" applyAlignment="1">
      <alignment vertical="center" wrapText="1"/>
    </xf>
    <xf numFmtId="0" fontId="31" fillId="13" borderId="1" xfId="0" applyFont="1" applyFill="1" applyBorder="1" applyAlignment="1">
      <alignment vertical="center" wrapText="1"/>
    </xf>
    <xf numFmtId="0" fontId="32" fillId="13" borderId="1" xfId="0" applyFont="1" applyFill="1" applyBorder="1" applyAlignment="1">
      <alignment vertical="center" wrapText="1"/>
    </xf>
    <xf numFmtId="14" fontId="32" fillId="13" borderId="1" xfId="0" applyNumberFormat="1" applyFont="1" applyFill="1" applyBorder="1" applyAlignment="1">
      <alignment vertical="center" wrapText="1"/>
    </xf>
    <xf numFmtId="0" fontId="33" fillId="14" borderId="1" xfId="0" applyFont="1" applyFill="1" applyBorder="1" applyAlignment="1">
      <alignment vertical="center" wrapText="1"/>
    </xf>
    <xf numFmtId="14" fontId="33" fillId="14" borderId="1" xfId="0" applyNumberFormat="1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4" fontId="10" fillId="3" borderId="1" xfId="0" applyNumberFormat="1" applyFont="1" applyFill="1" applyBorder="1" applyAlignment="1">
      <alignment vertical="center" wrapText="1"/>
    </xf>
    <xf numFmtId="0" fontId="34" fillId="3" borderId="1" xfId="0" applyFont="1" applyFill="1" applyBorder="1" applyAlignment="1">
      <alignment vertical="center" wrapText="1"/>
    </xf>
    <xf numFmtId="0" fontId="33" fillId="3" borderId="1" xfId="0" applyFont="1" applyFill="1" applyBorder="1" applyAlignment="1">
      <alignment vertical="center" wrapText="1"/>
    </xf>
    <xf numFmtId="14" fontId="30" fillId="3" borderId="1" xfId="0" applyNumberFormat="1" applyFont="1" applyFill="1" applyBorder="1" applyAlignment="1">
      <alignment vertical="center" wrapText="1"/>
    </xf>
    <xf numFmtId="14" fontId="34" fillId="3" borderId="1" xfId="0" applyNumberFormat="1" applyFont="1" applyFill="1" applyBorder="1" applyAlignment="1">
      <alignment vertical="center" wrapText="1"/>
    </xf>
    <xf numFmtId="14" fontId="33" fillId="3" borderId="1" xfId="0" applyNumberFormat="1" applyFont="1" applyFill="1" applyBorder="1" applyAlignment="1">
      <alignment vertical="center" wrapText="1"/>
    </xf>
    <xf numFmtId="1" fontId="29" fillId="12" borderId="1" xfId="0" applyNumberFormat="1" applyFont="1" applyFill="1" applyBorder="1" applyAlignment="1">
      <alignment horizontal="center" vertical="center" wrapText="1"/>
    </xf>
    <xf numFmtId="1" fontId="32" fillId="13" borderId="1" xfId="0" applyNumberFormat="1" applyFont="1" applyFill="1" applyBorder="1" applyAlignment="1">
      <alignment horizontal="center" vertical="center" wrapText="1"/>
    </xf>
    <xf numFmtId="1" fontId="33" fillId="14" borderId="1" xfId="0" applyNumberFormat="1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 wrapText="1"/>
    </xf>
    <xf numFmtId="1" fontId="30" fillId="3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21" fillId="6" borderId="20" xfId="13" applyFont="1" applyFill="1" applyBorder="1" applyAlignment="1">
      <alignment horizontal="center" vertical="center"/>
    </xf>
    <xf numFmtId="0" fontId="19" fillId="8" borderId="24" xfId="13" applyFont="1" applyFill="1" applyBorder="1" applyAlignment="1">
      <alignment horizontal="center" vertical="center"/>
    </xf>
    <xf numFmtId="0" fontId="18" fillId="8" borderId="25" xfId="13" applyFont="1" applyFill="1" applyBorder="1" applyAlignment="1">
      <alignment vertical="center"/>
    </xf>
    <xf numFmtId="0" fontId="19" fillId="8" borderId="25" xfId="13" applyFont="1" applyFill="1" applyBorder="1" applyAlignment="1">
      <alignment horizontal="center" vertical="center"/>
    </xf>
    <xf numFmtId="165" fontId="19" fillId="8" borderId="25" xfId="17" applyNumberFormat="1" applyFont="1" applyFill="1" applyBorder="1" applyAlignment="1">
      <alignment horizontal="center" vertical="center" wrapText="1"/>
    </xf>
    <xf numFmtId="165" fontId="19" fillId="8" borderId="26" xfId="17" applyNumberFormat="1" applyFont="1" applyFill="1" applyBorder="1" applyAlignment="1">
      <alignment horizontal="center" vertical="center"/>
    </xf>
    <xf numFmtId="0" fontId="19" fillId="8" borderId="46" xfId="13" applyFont="1" applyFill="1" applyBorder="1" applyAlignment="1">
      <alignment horizontal="center" vertical="center"/>
    </xf>
    <xf numFmtId="0" fontId="25" fillId="9" borderId="24" xfId="13" applyFont="1" applyFill="1" applyBorder="1" applyAlignment="1">
      <alignment horizontal="center" vertical="center"/>
    </xf>
    <xf numFmtId="0" fontId="17" fillId="9" borderId="25" xfId="13" applyFont="1" applyFill="1" applyBorder="1" applyAlignment="1">
      <alignment vertical="center"/>
    </xf>
    <xf numFmtId="0" fontId="25" fillId="9" borderId="25" xfId="13" applyFont="1" applyFill="1" applyBorder="1" applyAlignment="1">
      <alignment horizontal="center" vertical="center"/>
    </xf>
    <xf numFmtId="42" fontId="25" fillId="9" borderId="25" xfId="13" applyNumberFormat="1" applyFont="1" applyFill="1" applyBorder="1" applyAlignment="1">
      <alignment horizontal="right" vertical="center"/>
    </xf>
    <xf numFmtId="172" fontId="25" fillId="9" borderId="26" xfId="17" applyNumberFormat="1" applyFont="1" applyFill="1" applyBorder="1" applyAlignment="1">
      <alignment horizontal="center" vertical="center"/>
    </xf>
    <xf numFmtId="0" fontId="25" fillId="0" borderId="24" xfId="13" applyFont="1" applyBorder="1" applyAlignment="1">
      <alignment horizontal="center" vertical="center"/>
    </xf>
    <xf numFmtId="0" fontId="17" fillId="0" borderId="25" xfId="13" applyFont="1" applyBorder="1" applyAlignment="1">
      <alignment vertical="center"/>
    </xf>
    <xf numFmtId="0" fontId="25" fillId="0" borderId="25" xfId="13" applyFont="1" applyBorder="1" applyAlignment="1">
      <alignment horizontal="center" vertical="center"/>
    </xf>
    <xf numFmtId="166" fontId="25" fillId="0" borderId="25" xfId="13" applyNumberFormat="1" applyFont="1" applyBorder="1" applyAlignment="1">
      <alignment horizontal="center" vertical="center"/>
    </xf>
    <xf numFmtId="42" fontId="25" fillId="0" borderId="25" xfId="13" applyNumberFormat="1" applyFont="1" applyBorder="1" applyAlignment="1">
      <alignment horizontal="right" vertical="center"/>
    </xf>
    <xf numFmtId="167" fontId="25" fillId="0" borderId="26" xfId="13" applyNumberFormat="1" applyFont="1" applyBorder="1" applyAlignment="1">
      <alignment horizontal="right" vertical="center"/>
    </xf>
    <xf numFmtId="0" fontId="18" fillId="8" borderId="25" xfId="13" applyFont="1" applyFill="1" applyBorder="1" applyAlignment="1">
      <alignment horizontal="center" vertical="center"/>
    </xf>
    <xf numFmtId="0" fontId="25" fillId="8" borderId="25" xfId="13" applyFont="1" applyFill="1" applyBorder="1" applyAlignment="1">
      <alignment horizontal="center" vertical="center"/>
    </xf>
    <xf numFmtId="166" fontId="25" fillId="8" borderId="25" xfId="13" applyNumberFormat="1" applyFont="1" applyFill="1" applyBorder="1" applyAlignment="1">
      <alignment horizontal="center" vertical="center"/>
    </xf>
    <xf numFmtId="42" fontId="25" fillId="8" borderId="25" xfId="17" applyNumberFormat="1" applyFont="1" applyFill="1" applyBorder="1" applyAlignment="1">
      <alignment horizontal="center" vertical="center" wrapText="1"/>
    </xf>
    <xf numFmtId="165" fontId="25" fillId="8" borderId="26" xfId="17" applyNumberFormat="1" applyFont="1" applyFill="1" applyBorder="1" applyAlignment="1">
      <alignment horizontal="center" vertical="center"/>
    </xf>
    <xf numFmtId="0" fontId="18" fillId="8" borderId="24" xfId="13" applyFont="1" applyFill="1" applyBorder="1" applyAlignment="1">
      <alignment horizontal="center" vertical="center"/>
    </xf>
    <xf numFmtId="0" fontId="19" fillId="11" borderId="24" xfId="13" applyFont="1" applyFill="1" applyBorder="1" applyAlignment="1">
      <alignment horizontal="center" vertical="center"/>
    </xf>
    <xf numFmtId="0" fontId="18" fillId="11" borderId="25" xfId="13" applyFont="1" applyFill="1" applyBorder="1" applyAlignment="1">
      <alignment vertical="center"/>
    </xf>
    <xf numFmtId="0" fontId="25" fillId="11" borderId="25" xfId="13" applyFont="1" applyFill="1" applyBorder="1" applyAlignment="1">
      <alignment horizontal="center" vertical="center"/>
    </xf>
    <xf numFmtId="166" fontId="25" fillId="11" borderId="25" xfId="13" applyNumberFormat="1" applyFont="1" applyFill="1" applyBorder="1" applyAlignment="1">
      <alignment horizontal="center" vertical="center"/>
    </xf>
    <xf numFmtId="42" fontId="25" fillId="11" borderId="25" xfId="13" applyNumberFormat="1" applyFont="1" applyFill="1" applyBorder="1" applyAlignment="1">
      <alignment horizontal="right" vertical="center"/>
    </xf>
    <xf numFmtId="167" fontId="25" fillId="11" borderId="26" xfId="13" applyNumberFormat="1" applyFont="1" applyFill="1" applyBorder="1" applyAlignment="1">
      <alignment horizontal="right" vertical="center"/>
    </xf>
    <xf numFmtId="0" fontId="1" fillId="11" borderId="0" xfId="13" applyFill="1"/>
    <xf numFmtId="0" fontId="25" fillId="11" borderId="24" xfId="13" applyFont="1" applyFill="1" applyBorder="1" applyAlignment="1">
      <alignment horizontal="center" vertical="center"/>
    </xf>
    <xf numFmtId="0" fontId="17" fillId="11" borderId="31" xfId="13" applyFont="1" applyFill="1" applyBorder="1" applyAlignment="1">
      <alignment horizontal="left" vertical="center" indent="3"/>
    </xf>
    <xf numFmtId="0" fontId="25" fillId="11" borderId="31" xfId="13" applyFont="1" applyFill="1" applyBorder="1" applyAlignment="1">
      <alignment horizontal="center" vertical="center"/>
    </xf>
    <xf numFmtId="166" fontId="25" fillId="11" borderId="31" xfId="13" applyNumberFormat="1" applyFont="1" applyFill="1" applyBorder="1" applyAlignment="1">
      <alignment horizontal="center" vertical="center"/>
    </xf>
    <xf numFmtId="42" fontId="25" fillId="11" borderId="25" xfId="13" applyNumberFormat="1" applyFont="1" applyFill="1" applyBorder="1" applyAlignment="1">
      <alignment horizontal="center" vertical="center"/>
    </xf>
    <xf numFmtId="42" fontId="25" fillId="11" borderId="31" xfId="14" applyFont="1" applyFill="1" applyBorder="1" applyAlignment="1">
      <alignment horizontal="center" vertical="center"/>
    </xf>
    <xf numFmtId="1" fontId="25" fillId="11" borderId="26" xfId="15" applyNumberFormat="1" applyFont="1" applyFill="1" applyBorder="1" applyAlignment="1">
      <alignment horizontal="center" vertical="center"/>
    </xf>
    <xf numFmtId="42" fontId="25" fillId="11" borderId="32" xfId="14" applyFont="1" applyFill="1" applyBorder="1" applyAlignment="1">
      <alignment horizontal="center" vertical="center"/>
    </xf>
    <xf numFmtId="42" fontId="25" fillId="11" borderId="26" xfId="14" applyFont="1" applyFill="1" applyBorder="1" applyAlignment="1">
      <alignment horizontal="center" vertical="center"/>
    </xf>
    <xf numFmtId="1" fontId="25" fillId="11" borderId="32" xfId="15" applyNumberFormat="1" applyFont="1" applyFill="1" applyBorder="1" applyAlignment="1">
      <alignment horizontal="center" vertical="center"/>
    </xf>
    <xf numFmtId="1" fontId="25" fillId="11" borderId="31" xfId="15" applyNumberFormat="1" applyFont="1" applyFill="1" applyBorder="1" applyAlignment="1">
      <alignment horizontal="center" vertical="center"/>
    </xf>
    <xf numFmtId="9" fontId="25" fillId="11" borderId="31" xfId="16" applyFont="1" applyFill="1" applyBorder="1" applyAlignment="1">
      <alignment horizontal="center" vertical="center"/>
    </xf>
    <xf numFmtId="41" fontId="25" fillId="11" borderId="31" xfId="15" applyFont="1" applyFill="1" applyBorder="1" applyAlignment="1">
      <alignment horizontal="center" vertical="center"/>
    </xf>
    <xf numFmtId="41" fontId="25" fillId="11" borderId="32" xfId="15" applyFont="1" applyFill="1" applyBorder="1" applyAlignment="1">
      <alignment vertical="center"/>
    </xf>
    <xf numFmtId="41" fontId="25" fillId="11" borderId="31" xfId="15" applyFont="1" applyFill="1" applyBorder="1" applyAlignment="1">
      <alignment vertical="center"/>
    </xf>
    <xf numFmtId="42" fontId="25" fillId="9" borderId="25" xfId="14" applyFont="1" applyFill="1" applyBorder="1" applyAlignment="1">
      <alignment horizontal="right" vertical="center"/>
    </xf>
    <xf numFmtId="0" fontId="25" fillId="9" borderId="25" xfId="13" applyFont="1" applyFill="1" applyBorder="1" applyAlignment="1">
      <alignment vertical="center"/>
    </xf>
    <xf numFmtId="0" fontId="19" fillId="0" borderId="24" xfId="13" applyFont="1" applyBorder="1" applyAlignment="1">
      <alignment horizontal="center" vertical="center"/>
    </xf>
    <xf numFmtId="0" fontId="18" fillId="0" borderId="25" xfId="13" applyFont="1" applyBorder="1" applyAlignment="1">
      <alignment vertical="center"/>
    </xf>
    <xf numFmtId="1" fontId="25" fillId="0" borderId="25" xfId="13" applyNumberFormat="1" applyFont="1" applyBorder="1" applyAlignment="1">
      <alignment horizontal="center" vertical="center"/>
    </xf>
    <xf numFmtId="0" fontId="25" fillId="9" borderId="24" xfId="13" applyFont="1" applyFill="1" applyBorder="1" applyAlignment="1">
      <alignment horizontal="center" vertical="top"/>
    </xf>
    <xf numFmtId="0" fontId="25" fillId="0" borderId="24" xfId="13" applyFont="1" applyBorder="1" applyAlignment="1">
      <alignment horizontal="center" vertical="top"/>
    </xf>
    <xf numFmtId="0" fontId="25" fillId="0" borderId="25" xfId="13" applyFont="1" applyBorder="1" applyAlignment="1">
      <alignment vertical="center"/>
    </xf>
    <xf numFmtId="0" fontId="18" fillId="8" borderId="28" xfId="13" applyFont="1" applyFill="1" applyBorder="1" applyAlignment="1">
      <alignment horizontal="center" vertical="center"/>
    </xf>
    <xf numFmtId="0" fontId="18" fillId="8" borderId="46" xfId="13" applyFont="1" applyFill="1" applyBorder="1" applyAlignment="1">
      <alignment horizontal="center" vertical="center"/>
    </xf>
    <xf numFmtId="0" fontId="25" fillId="8" borderId="27" xfId="13" applyFont="1" applyFill="1" applyBorder="1" applyAlignment="1">
      <alignment horizontal="center" vertical="center"/>
    </xf>
    <xf numFmtId="166" fontId="25" fillId="8" borderId="27" xfId="13" applyNumberFormat="1" applyFont="1" applyFill="1" applyBorder="1" applyAlignment="1">
      <alignment horizontal="center" vertical="center"/>
    </xf>
    <xf numFmtId="165" fontId="25" fillId="8" borderId="28" xfId="17" applyNumberFormat="1" applyFont="1" applyFill="1" applyBorder="1" applyAlignment="1">
      <alignment horizontal="center" vertical="center" wrapText="1"/>
    </xf>
    <xf numFmtId="0" fontId="19" fillId="0" borderId="24" xfId="13" applyFont="1" applyBorder="1" applyAlignment="1">
      <alignment horizontal="center" vertical="top"/>
    </xf>
    <xf numFmtId="166" fontId="25" fillId="0" borderId="25" xfId="13" applyNumberFormat="1" applyFont="1" applyBorder="1" applyAlignment="1">
      <alignment horizontal="right" vertical="center"/>
    </xf>
    <xf numFmtId="42" fontId="25" fillId="0" borderId="47" xfId="14" applyFont="1" applyBorder="1" applyAlignment="1">
      <alignment horizontal="right" vertical="center"/>
    </xf>
    <xf numFmtId="42" fontId="25" fillId="0" borderId="26" xfId="14" applyFont="1" applyBorder="1" applyAlignment="1">
      <alignment horizontal="right" vertical="center"/>
    </xf>
    <xf numFmtId="0" fontId="18" fillId="0" borderId="24" xfId="13" applyFont="1" applyBorder="1" applyAlignment="1">
      <alignment horizontal="center" vertical="center"/>
    </xf>
    <xf numFmtId="42" fontId="25" fillId="0" borderId="36" xfId="14" applyFont="1" applyFill="1" applyBorder="1" applyAlignment="1">
      <alignment horizontal="center" vertical="center"/>
    </xf>
    <xf numFmtId="42" fontId="25" fillId="0" borderId="25" xfId="14" applyFont="1" applyBorder="1" applyAlignment="1">
      <alignment horizontal="right" vertical="center"/>
    </xf>
    <xf numFmtId="0" fontId="17" fillId="0" borderId="25" xfId="13" applyFont="1" applyBorder="1" applyAlignment="1">
      <alignment vertical="center" wrapText="1"/>
    </xf>
    <xf numFmtId="1" fontId="19" fillId="8" borderId="25" xfId="13" applyNumberFormat="1" applyFont="1" applyFill="1" applyBorder="1" applyAlignment="1">
      <alignment horizontal="center" vertical="center"/>
    </xf>
    <xf numFmtId="166" fontId="19" fillId="8" borderId="25" xfId="13" applyNumberFormat="1" applyFont="1" applyFill="1" applyBorder="1" applyAlignment="1">
      <alignment horizontal="right" vertical="center"/>
    </xf>
    <xf numFmtId="42" fontId="19" fillId="8" borderId="25" xfId="14" applyFont="1" applyFill="1" applyBorder="1" applyAlignment="1">
      <alignment horizontal="right" vertical="center"/>
    </xf>
    <xf numFmtId="42" fontId="19" fillId="8" borderId="26" xfId="14" applyFont="1" applyFill="1" applyBorder="1" applyAlignment="1">
      <alignment horizontal="right" vertical="center"/>
    </xf>
    <xf numFmtId="1" fontId="25" fillId="8" borderId="31" xfId="13" applyNumberFormat="1" applyFont="1" applyFill="1" applyBorder="1" applyAlignment="1">
      <alignment horizontal="center" vertical="center"/>
    </xf>
    <xf numFmtId="166" fontId="25" fillId="8" borderId="31" xfId="13" applyNumberFormat="1" applyFont="1" applyFill="1" applyBorder="1" applyAlignment="1">
      <alignment horizontal="right" vertical="center"/>
    </xf>
    <xf numFmtId="167" fontId="25" fillId="8" borderId="25" xfId="13" applyNumberFormat="1" applyFont="1" applyFill="1" applyBorder="1" applyAlignment="1">
      <alignment horizontal="right" vertical="center"/>
    </xf>
    <xf numFmtId="1" fontId="19" fillId="8" borderId="26" xfId="15" applyNumberFormat="1" applyFont="1" applyFill="1" applyBorder="1" applyAlignment="1">
      <alignment horizontal="center" vertical="center"/>
    </xf>
    <xf numFmtId="0" fontId="19" fillId="10" borderId="24" xfId="13" applyFont="1" applyFill="1" applyBorder="1" applyAlignment="1">
      <alignment horizontal="center" vertical="top"/>
    </xf>
    <xf numFmtId="0" fontId="19" fillId="0" borderId="25" xfId="13" applyFont="1" applyBorder="1" applyAlignment="1">
      <alignment vertical="center"/>
    </xf>
    <xf numFmtId="1" fontId="25" fillId="8" borderId="25" xfId="13" applyNumberFormat="1" applyFont="1" applyFill="1" applyBorder="1" applyAlignment="1">
      <alignment horizontal="center" vertical="center"/>
    </xf>
    <xf numFmtId="166" fontId="25" fillId="8" borderId="25" xfId="13" applyNumberFormat="1" applyFont="1" applyFill="1" applyBorder="1" applyAlignment="1">
      <alignment horizontal="right" vertical="center"/>
    </xf>
    <xf numFmtId="42" fontId="25" fillId="8" borderId="25" xfId="14" applyFont="1" applyFill="1" applyBorder="1" applyAlignment="1">
      <alignment horizontal="right" vertical="center"/>
    </xf>
    <xf numFmtId="42" fontId="25" fillId="8" borderId="26" xfId="14" applyFont="1" applyFill="1" applyBorder="1" applyAlignment="1">
      <alignment horizontal="right" vertical="center"/>
    </xf>
    <xf numFmtId="0" fontId="19" fillId="10" borderId="31" xfId="13" applyFont="1" applyFill="1" applyBorder="1" applyAlignment="1">
      <alignment vertical="center"/>
    </xf>
    <xf numFmtId="42" fontId="19" fillId="10" borderId="37" xfId="14" applyFont="1" applyFill="1" applyBorder="1" applyAlignment="1">
      <alignment horizontal="center" vertical="center"/>
    </xf>
    <xf numFmtId="1" fontId="19" fillId="10" borderId="26" xfId="15" applyNumberFormat="1" applyFont="1" applyFill="1" applyBorder="1" applyAlignment="1">
      <alignment horizontal="center" vertical="center"/>
    </xf>
    <xf numFmtId="42" fontId="19" fillId="10" borderId="32" xfId="14" applyFont="1" applyFill="1" applyBorder="1" applyAlignment="1">
      <alignment horizontal="center" vertical="center"/>
    </xf>
    <xf numFmtId="42" fontId="19" fillId="10" borderId="36" xfId="14" applyFont="1" applyFill="1" applyBorder="1" applyAlignment="1">
      <alignment horizontal="center" vertical="center"/>
    </xf>
    <xf numFmtId="1" fontId="19" fillId="10" borderId="32" xfId="15" applyNumberFormat="1" applyFont="1" applyFill="1" applyBorder="1" applyAlignment="1">
      <alignment horizontal="center" vertical="center"/>
    </xf>
    <xf numFmtId="1" fontId="19" fillId="10" borderId="37" xfId="15" applyNumberFormat="1" applyFont="1" applyFill="1" applyBorder="1" applyAlignment="1">
      <alignment horizontal="center" vertical="center"/>
    </xf>
    <xf numFmtId="9" fontId="19" fillId="10" borderId="37" xfId="16" applyFont="1" applyFill="1" applyBorder="1" applyAlignment="1">
      <alignment horizontal="center" vertical="center"/>
    </xf>
    <xf numFmtId="41" fontId="19" fillId="10" borderId="37" xfId="15" applyFont="1" applyFill="1" applyBorder="1" applyAlignment="1">
      <alignment horizontal="center" vertical="center"/>
    </xf>
    <xf numFmtId="41" fontId="19" fillId="10" borderId="32" xfId="15" applyFont="1" applyFill="1" applyBorder="1" applyAlignment="1">
      <alignment vertical="center"/>
    </xf>
    <xf numFmtId="41" fontId="19" fillId="10" borderId="37" xfId="15" applyFont="1" applyFill="1" applyBorder="1" applyAlignment="1">
      <alignment vertical="center"/>
    </xf>
    <xf numFmtId="1" fontId="19" fillId="0" borderId="25" xfId="13" applyNumberFormat="1" applyFont="1" applyBorder="1" applyAlignment="1">
      <alignment horizontal="center" vertical="center"/>
    </xf>
    <xf numFmtId="166" fontId="19" fillId="0" borderId="25" xfId="13" applyNumberFormat="1" applyFont="1" applyBorder="1" applyAlignment="1">
      <alignment horizontal="right" vertical="center"/>
    </xf>
    <xf numFmtId="42" fontId="19" fillId="0" borderId="25" xfId="14" applyFont="1" applyBorder="1" applyAlignment="1">
      <alignment horizontal="right" vertical="center"/>
    </xf>
    <xf numFmtId="42" fontId="19" fillId="0" borderId="26" xfId="14" applyFont="1" applyBorder="1" applyAlignment="1">
      <alignment horizontal="right" vertical="center"/>
    </xf>
    <xf numFmtId="0" fontId="25" fillId="0" borderId="0" xfId="13" applyFont="1" applyAlignment="1">
      <alignment vertical="center"/>
    </xf>
    <xf numFmtId="166" fontId="19" fillId="0" borderId="25" xfId="13" applyNumberFormat="1" applyFont="1" applyBorder="1" applyAlignment="1">
      <alignment horizontal="center" vertical="center"/>
    </xf>
    <xf numFmtId="42" fontId="19" fillId="0" borderId="26" xfId="14" applyFont="1" applyFill="1" applyBorder="1" applyAlignment="1">
      <alignment horizontal="center" vertical="center"/>
    </xf>
    <xf numFmtId="0" fontId="19" fillId="8" borderId="24" xfId="13" applyFont="1" applyFill="1" applyBorder="1" applyAlignment="1">
      <alignment horizontal="center" vertical="top"/>
    </xf>
    <xf numFmtId="0" fontId="19" fillId="8" borderId="25" xfId="13" applyFont="1" applyFill="1" applyBorder="1" applyAlignment="1">
      <alignment vertical="center"/>
    </xf>
    <xf numFmtId="6" fontId="25" fillId="0" borderId="25" xfId="14" applyNumberFormat="1" applyFont="1" applyFill="1" applyBorder="1" applyAlignment="1">
      <alignment horizontal="right" vertical="center"/>
    </xf>
    <xf numFmtId="42" fontId="25" fillId="0" borderId="25" xfId="14" applyFont="1" applyFill="1" applyBorder="1" applyAlignment="1">
      <alignment horizontal="right" vertical="center"/>
    </xf>
    <xf numFmtId="6" fontId="25" fillId="0" borderId="25" xfId="14" applyNumberFormat="1" applyFont="1" applyBorder="1" applyAlignment="1">
      <alignment horizontal="right" vertical="center"/>
    </xf>
    <xf numFmtId="0" fontId="18" fillId="8" borderId="20" xfId="13" applyFont="1" applyFill="1" applyBorder="1" applyAlignment="1">
      <alignment horizontal="center" vertical="center"/>
    </xf>
    <xf numFmtId="0" fontId="25" fillId="0" borderId="25" xfId="13" applyFont="1" applyBorder="1" applyAlignment="1">
      <alignment horizontal="left" vertical="center" indent="3"/>
    </xf>
    <xf numFmtId="0" fontId="25" fillId="0" borderId="46" xfId="13" applyFont="1" applyBorder="1" applyAlignment="1">
      <alignment horizontal="center" vertical="top"/>
    </xf>
    <xf numFmtId="0" fontId="25" fillId="0" borderId="25" xfId="13" applyFont="1" applyBorder="1" applyAlignment="1">
      <alignment horizontal="left" vertical="center"/>
    </xf>
    <xf numFmtId="167" fontId="25" fillId="0" borderId="36" xfId="13" applyNumberFormat="1" applyFont="1" applyBorder="1" applyAlignment="1">
      <alignment horizontal="right" vertical="center"/>
    </xf>
    <xf numFmtId="0" fontId="25" fillId="0" borderId="20" xfId="13" applyFont="1" applyBorder="1" applyAlignment="1">
      <alignment horizontal="center"/>
    </xf>
    <xf numFmtId="0" fontId="17" fillId="0" borderId="22" xfId="13" applyFont="1" applyBorder="1"/>
    <xf numFmtId="1" fontId="25" fillId="0" borderId="22" xfId="13" applyNumberFormat="1" applyFont="1" applyBorder="1" applyAlignment="1">
      <alignment horizontal="center"/>
    </xf>
    <xf numFmtId="166" fontId="25" fillId="0" borderId="22" xfId="13" applyNumberFormat="1" applyFont="1" applyBorder="1" applyAlignment="1">
      <alignment horizontal="center"/>
    </xf>
    <xf numFmtId="42" fontId="25" fillId="0" borderId="22" xfId="14" applyFont="1" applyBorder="1" applyAlignment="1">
      <alignment horizontal="right"/>
    </xf>
    <xf numFmtId="42" fontId="25" fillId="0" borderId="23" xfId="14" applyFont="1" applyBorder="1" applyAlignment="1">
      <alignment horizontal="right"/>
    </xf>
    <xf numFmtId="0" fontId="26" fillId="9" borderId="41" xfId="13" applyFont="1" applyFill="1" applyBorder="1" applyAlignment="1">
      <alignment horizontal="center"/>
    </xf>
    <xf numFmtId="173" fontId="26" fillId="9" borderId="41" xfId="17" applyNumberFormat="1" applyFont="1" applyFill="1" applyBorder="1" applyAlignment="1">
      <alignment horizontal="center"/>
    </xf>
    <xf numFmtId="165" fontId="27" fillId="9" borderId="42" xfId="17" applyNumberFormat="1" applyFont="1" applyFill="1" applyBorder="1" applyAlignment="1">
      <alignment horizontal="center" vertical="center"/>
    </xf>
    <xf numFmtId="0" fontId="17" fillId="0" borderId="48" xfId="13" applyFont="1" applyBorder="1" applyAlignment="1">
      <alignment horizontal="center"/>
    </xf>
    <xf numFmtId="0" fontId="18" fillId="0" borderId="0" xfId="13" applyFont="1" applyAlignment="1">
      <alignment horizontal="right"/>
    </xf>
    <xf numFmtId="0" fontId="18" fillId="0" borderId="0" xfId="13" applyFont="1" applyAlignment="1">
      <alignment horizontal="center"/>
    </xf>
    <xf numFmtId="173" fontId="18" fillId="0" borderId="49" xfId="17" applyNumberFormat="1" applyFont="1" applyFill="1" applyBorder="1" applyAlignment="1">
      <alignment horizontal="right"/>
    </xf>
    <xf numFmtId="0" fontId="17" fillId="0" borderId="0" xfId="13" applyFont="1" applyAlignment="1">
      <alignment horizontal="right"/>
    </xf>
    <xf numFmtId="9" fontId="17" fillId="0" borderId="0" xfId="16" applyFont="1" applyFill="1" applyAlignment="1">
      <alignment horizontal="center"/>
    </xf>
    <xf numFmtId="173" fontId="17" fillId="0" borderId="49" xfId="18" applyNumberFormat="1" applyFont="1" applyFill="1" applyBorder="1" applyAlignment="1">
      <alignment horizontal="right"/>
    </xf>
    <xf numFmtId="0" fontId="17" fillId="0" borderId="0" xfId="13" applyFont="1" applyAlignment="1">
      <alignment horizontal="left"/>
    </xf>
    <xf numFmtId="9" fontId="17" fillId="0" borderId="0" xfId="13" applyNumberFormat="1" applyFont="1" applyAlignment="1">
      <alignment horizontal="center"/>
    </xf>
    <xf numFmtId="0" fontId="17" fillId="0" borderId="50" xfId="13" applyFont="1" applyBorder="1" applyAlignment="1">
      <alignment horizontal="center"/>
    </xf>
    <xf numFmtId="0" fontId="17" fillId="0" borderId="51" xfId="13" applyFont="1" applyBorder="1"/>
    <xf numFmtId="0" fontId="18" fillId="0" borderId="51" xfId="13" applyFont="1" applyBorder="1" applyAlignment="1">
      <alignment horizontal="center"/>
    </xf>
    <xf numFmtId="0" fontId="18" fillId="0" borderId="51" xfId="13" applyFont="1" applyBorder="1" applyAlignment="1">
      <alignment horizontal="right"/>
    </xf>
    <xf numFmtId="173" fontId="18" fillId="0" borderId="52" xfId="17" applyNumberFormat="1" applyFont="1" applyFill="1" applyBorder="1" applyAlignment="1">
      <alignment horizontal="right"/>
    </xf>
    <xf numFmtId="0" fontId="26" fillId="0" borderId="48" xfId="13" applyFont="1" applyBorder="1" applyAlignment="1">
      <alignment horizontal="center" vertical="top" wrapText="1"/>
    </xf>
    <xf numFmtId="0" fontId="26" fillId="0" borderId="0" xfId="13" applyFont="1" applyAlignment="1">
      <alignment horizontal="center" vertical="top" wrapText="1"/>
    </xf>
    <xf numFmtId="0" fontId="26" fillId="0" borderId="49" xfId="13" applyFont="1" applyBorder="1" applyAlignment="1">
      <alignment horizontal="center" vertical="top" wrapText="1"/>
    </xf>
    <xf numFmtId="0" fontId="26" fillId="9" borderId="41" xfId="13" applyFont="1" applyFill="1" applyBorder="1"/>
    <xf numFmtId="0" fontId="17" fillId="9" borderId="41" xfId="13" applyFont="1" applyFill="1" applyBorder="1" applyAlignment="1">
      <alignment horizontal="right" vertical="center"/>
    </xf>
    <xf numFmtId="42" fontId="17" fillId="9" borderId="42" xfId="14" applyFont="1" applyFill="1" applyBorder="1" applyAlignment="1">
      <alignment horizontal="right"/>
    </xf>
    <xf numFmtId="0" fontId="1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1" fontId="4" fillId="0" borderId="0" xfId="0" applyNumberFormat="1" applyFont="1" applyAlignment="1">
      <alignment horizontal="center" vertical="top"/>
    </xf>
  </cellXfs>
  <cellStyles count="19">
    <cellStyle name="Hipervínculo" xfId="4" builtinId="8"/>
    <cellStyle name="Millares [0] 2" xfId="7" xr:uid="{6903B6FD-7232-464B-A346-7063DF5F0D6B}"/>
    <cellStyle name="Millares [0] 2 2" xfId="15" xr:uid="{EA4DC4BC-F205-4FFB-AF2A-E8A864014EA4}"/>
    <cellStyle name="Millares 18" xfId="1" xr:uid="{00000000-0005-0000-0000-000001000000}"/>
    <cellStyle name="Millares 2" xfId="9" xr:uid="{166D00A6-DE2C-4A70-AA01-68771F0C9D22}"/>
    <cellStyle name="Millares 2 2" xfId="17" xr:uid="{5ECC8D83-BEDF-443A-8189-89000CD62116}"/>
    <cellStyle name="Millares 7 2" xfId="10" xr:uid="{F97766BE-8257-4EEE-B64E-7680C6FC3FFA}"/>
    <cellStyle name="Moneda [0] 2" xfId="6" xr:uid="{030C5778-BA57-42C3-B7BF-68F2C277C783}"/>
    <cellStyle name="Moneda [0] 2 2" xfId="14" xr:uid="{98F34E69-F961-4D98-AC10-C1A6C88FE00D}"/>
    <cellStyle name="Moneda 2" xfId="12" xr:uid="{CECE9F7D-7F53-4D64-ADA0-6017382097C2}"/>
    <cellStyle name="Moneda 3" xfId="18" xr:uid="{A05DB8CA-9A11-4F11-9BE6-071EC2DD3056}"/>
    <cellStyle name="Normal" xfId="0" builtinId="0"/>
    <cellStyle name="Normal 10" xfId="2" xr:uid="{00000000-0005-0000-0000-000003000000}"/>
    <cellStyle name="Normal 12 5" xfId="3" xr:uid="{00000000-0005-0000-0000-000004000000}"/>
    <cellStyle name="Normal 2" xfId="5" xr:uid="{076F365C-308F-48CE-8BC9-7FB1090DC3CB}"/>
    <cellStyle name="Normal 2 2" xfId="13" xr:uid="{E489637E-A8A5-43B8-BD54-7C5F2B997A37}"/>
    <cellStyle name="Normal 5" xfId="11" xr:uid="{D9BC1A57-CFBB-461B-9902-CA90A89CD9DB}"/>
    <cellStyle name="Porcentaje 2" xfId="8" xr:uid="{64CF59E6-AA33-449A-A250-B3BFB5EC37D1}"/>
    <cellStyle name="Porcentaje 2 2" xfId="16" xr:uid="{6386C7FD-001D-4C7A-8AD7-93E7BE649CE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jandro%20Henriquez/Downloads/1.%20Sede%20Social%20Canelillo%20260324.%20adjudicado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elillo"/>
      <sheetName val="Plazos"/>
      <sheetName val="ECO-03"/>
      <sheetName val="ECO-03."/>
      <sheetName val="Canelillo real"/>
      <sheetName val="Eco 3, real"/>
    </sheetNames>
    <sheetDataSet>
      <sheetData sheetId="0"/>
      <sheetData sheetId="1"/>
      <sheetData sheetId="2"/>
      <sheetData sheetId="3">
        <row r="67">
          <cell r="J67">
            <v>5514346.7778188745</v>
          </cell>
        </row>
        <row r="73">
          <cell r="J73">
            <v>133</v>
          </cell>
        </row>
        <row r="122">
          <cell r="J122">
            <v>15903.486633496988</v>
          </cell>
        </row>
        <row r="182">
          <cell r="J182">
            <v>650000</v>
          </cell>
        </row>
        <row r="243">
          <cell r="J243">
            <v>200000</v>
          </cell>
        </row>
        <row r="304">
          <cell r="J304">
            <v>500000.40192462562</v>
          </cell>
        </row>
        <row r="365">
          <cell r="J365">
            <v>1233167.8038472512</v>
          </cell>
        </row>
        <row r="426">
          <cell r="J426">
            <v>7103.5144499541229</v>
          </cell>
        </row>
        <row r="487">
          <cell r="J487">
            <v>11634.976730840854</v>
          </cell>
        </row>
        <row r="548">
          <cell r="J548">
            <v>80582.65320565569</v>
          </cell>
        </row>
        <row r="609">
          <cell r="J609">
            <v>125543.88477595904</v>
          </cell>
        </row>
        <row r="670">
          <cell r="J670">
            <v>249989.00769357366</v>
          </cell>
        </row>
        <row r="731">
          <cell r="J731">
            <v>306319.95448779594</v>
          </cell>
        </row>
        <row r="743">
          <cell r="J743">
            <v>64</v>
          </cell>
        </row>
        <row r="792">
          <cell r="J792">
            <v>6887.8015925379004</v>
          </cell>
        </row>
        <row r="853">
          <cell r="J853">
            <v>29686.722692677558</v>
          </cell>
        </row>
        <row r="909">
          <cell r="J909">
            <v>306319.95448779594</v>
          </cell>
        </row>
        <row r="932">
          <cell r="I932">
            <v>25490</v>
          </cell>
          <cell r="N932">
            <v>4886.195619543123</v>
          </cell>
        </row>
        <row r="933">
          <cell r="I933">
            <v>19990</v>
          </cell>
          <cell r="N933">
            <v>3831.8968393357009</v>
          </cell>
        </row>
        <row r="934">
          <cell r="I934">
            <v>3450</v>
          </cell>
          <cell r="N934">
            <v>661.33287122101888</v>
          </cell>
        </row>
        <row r="935">
          <cell r="I935">
            <v>306319.95448779594</v>
          </cell>
          <cell r="N935">
            <v>0</v>
          </cell>
        </row>
        <row r="936">
          <cell r="I936">
            <v>15124.333333333334</v>
          </cell>
          <cell r="N936">
            <v>2899.193851778869</v>
          </cell>
        </row>
        <row r="937">
          <cell r="I937">
            <v>64106</v>
          </cell>
          <cell r="N937">
            <v>12288.523200723082</v>
          </cell>
        </row>
        <row r="989">
          <cell r="I989">
            <v>89863</v>
          </cell>
          <cell r="N989">
            <v>29633.8062988151</v>
          </cell>
        </row>
        <row r="990">
          <cell r="I990">
            <v>2600</v>
          </cell>
          <cell r="N990">
            <v>857.39288001646139</v>
          </cell>
        </row>
        <row r="991">
          <cell r="I991">
            <v>2600</v>
          </cell>
          <cell r="N991">
            <v>857.39288001646128</v>
          </cell>
        </row>
        <row r="992">
          <cell r="I992">
            <v>29686.722692677558</v>
          </cell>
          <cell r="N992">
            <v>9789.6864106634057</v>
          </cell>
        </row>
        <row r="993">
          <cell r="I993">
            <v>306319.95448779594</v>
          </cell>
          <cell r="N993">
            <v>101014.05691723182</v>
          </cell>
        </row>
        <row r="1045">
          <cell r="I1045">
            <v>34749</v>
          </cell>
          <cell r="N1045">
            <v>10917.721025654157</v>
          </cell>
        </row>
        <row r="1046">
          <cell r="I1046">
            <v>1600000</v>
          </cell>
          <cell r="N1046">
            <v>502700.90192657779</v>
          </cell>
        </row>
        <row r="1047">
          <cell r="I1047">
            <v>21053</v>
          </cell>
          <cell r="N1047">
            <v>6614.6013051626514</v>
          </cell>
        </row>
        <row r="1048">
          <cell r="I1048">
            <v>694</v>
          </cell>
          <cell r="N1048">
            <v>218.0465162106531</v>
          </cell>
        </row>
        <row r="1049">
          <cell r="I1049">
            <v>5561.1111111111113</v>
          </cell>
          <cell r="N1049">
            <v>1747.234732043418</v>
          </cell>
        </row>
        <row r="1050">
          <cell r="I1050">
            <v>8639.5833333333339</v>
          </cell>
          <cell r="N1050">
            <v>2714.45395871031</v>
          </cell>
        </row>
        <row r="1051">
          <cell r="I1051">
            <v>7172.9903536977499</v>
          </cell>
          <cell r="N1051">
            <v>2253.6679501965632</v>
          </cell>
        </row>
        <row r="1052">
          <cell r="I1052">
            <v>14167</v>
          </cell>
          <cell r="N1052">
            <v>4451.1022984961419</v>
          </cell>
        </row>
        <row r="1053">
          <cell r="I1053">
            <v>7722</v>
          </cell>
          <cell r="N1053">
            <v>2426.1602279231456</v>
          </cell>
        </row>
        <row r="1136">
          <cell r="J1136">
            <v>53622.301249999997</v>
          </cell>
        </row>
        <row r="1192">
          <cell r="J1192">
            <v>26153.254809666669</v>
          </cell>
        </row>
        <row r="1248">
          <cell r="J1248">
            <v>18815.533211714363</v>
          </cell>
        </row>
        <row r="1304">
          <cell r="J1304">
            <v>35227</v>
          </cell>
        </row>
        <row r="1360">
          <cell r="J1360">
            <v>12212.123000000001</v>
          </cell>
        </row>
        <row r="1416">
          <cell r="J1416">
            <v>25753.254809666669</v>
          </cell>
        </row>
        <row r="1472">
          <cell r="J1472">
            <v>25724.921476333333</v>
          </cell>
        </row>
        <row r="1608">
          <cell r="I1608">
            <v>43347</v>
          </cell>
        </row>
        <row r="1609">
          <cell r="I1609">
            <v>37334</v>
          </cell>
        </row>
        <row r="1610">
          <cell r="I1610">
            <v>5059</v>
          </cell>
        </row>
        <row r="1611">
          <cell r="I1611">
            <v>10580</v>
          </cell>
        </row>
        <row r="1612">
          <cell r="I1612">
            <v>7050</v>
          </cell>
        </row>
        <row r="1613">
          <cell r="I1613">
            <v>6058</v>
          </cell>
        </row>
        <row r="1614">
          <cell r="I1614">
            <v>18099</v>
          </cell>
        </row>
        <row r="2291">
          <cell r="G2291">
            <v>7</v>
          </cell>
          <cell r="I2291">
            <v>80582.65320565569</v>
          </cell>
        </row>
        <row r="2292">
          <cell r="G2292">
            <v>7</v>
          </cell>
          <cell r="I2292">
            <v>249989.00769357366</v>
          </cell>
        </row>
        <row r="2293">
          <cell r="G2293">
            <v>65</v>
          </cell>
          <cell r="I2293">
            <v>38990</v>
          </cell>
          <cell r="N2293">
            <v>42339.421008551966</v>
          </cell>
        </row>
        <row r="2294">
          <cell r="G2294">
            <v>60</v>
          </cell>
          <cell r="I2294">
            <v>60900</v>
          </cell>
          <cell r="N2294">
            <v>66131.591162370212</v>
          </cell>
        </row>
        <row r="2295">
          <cell r="G2295">
            <v>3</v>
          </cell>
          <cell r="I2295">
            <v>37290</v>
          </cell>
          <cell r="N2295">
            <v>40493.383160012898</v>
          </cell>
        </row>
        <row r="2347">
          <cell r="G2347">
            <v>0.48</v>
          </cell>
          <cell r="I2347">
            <v>80582.65320565569</v>
          </cell>
        </row>
        <row r="2348">
          <cell r="G2348">
            <v>0.5</v>
          </cell>
          <cell r="I2348">
            <v>249989.00769357366</v>
          </cell>
        </row>
        <row r="2349">
          <cell r="G2349">
            <v>1</v>
          </cell>
          <cell r="I2349">
            <v>450000</v>
          </cell>
          <cell r="N2349">
            <v>262199.21603928477</v>
          </cell>
        </row>
        <row r="2350">
          <cell r="G2350">
            <v>2</v>
          </cell>
          <cell r="I2350">
            <v>60900</v>
          </cell>
          <cell r="N2350">
            <v>35484.293903983205</v>
          </cell>
        </row>
        <row r="2403">
          <cell r="G2403">
            <v>2</v>
          </cell>
          <cell r="I2403">
            <v>80582.65320565569</v>
          </cell>
        </row>
        <row r="2404">
          <cell r="G2404">
            <v>2</v>
          </cell>
          <cell r="I2404">
            <v>249989.00769357366</v>
          </cell>
        </row>
        <row r="2405">
          <cell r="G2405">
            <v>8</v>
          </cell>
          <cell r="I2405">
            <v>110000</v>
          </cell>
          <cell r="N2405">
            <v>64036.284879243191</v>
          </cell>
        </row>
        <row r="2406">
          <cell r="G2406">
            <v>8</v>
          </cell>
          <cell r="I2406">
            <v>45000</v>
          </cell>
          <cell r="N2406">
            <v>26196.661996054034</v>
          </cell>
        </row>
        <row r="2459">
          <cell r="G2459">
            <v>10</v>
          </cell>
          <cell r="I2459">
            <v>80582.65320565569</v>
          </cell>
        </row>
        <row r="2460">
          <cell r="G2460">
            <v>3</v>
          </cell>
          <cell r="I2460">
            <v>20378</v>
          </cell>
          <cell r="N2460">
            <v>10325.080597485692</v>
          </cell>
        </row>
        <row r="2461">
          <cell r="G2461">
            <v>4</v>
          </cell>
          <cell r="I2461">
            <v>18018</v>
          </cell>
          <cell r="N2461">
            <v>9129.3209444252243</v>
          </cell>
        </row>
        <row r="2462">
          <cell r="G2462">
            <v>40</v>
          </cell>
          <cell r="I2462">
            <v>4004</v>
          </cell>
          <cell r="N2462">
            <v>2028.7379876500497</v>
          </cell>
        </row>
        <row r="2463">
          <cell r="G2463">
            <v>4.2</v>
          </cell>
          <cell r="I2463">
            <v>385889</v>
          </cell>
          <cell r="N2463">
            <v>195521.39693214037</v>
          </cell>
        </row>
        <row r="2464">
          <cell r="G2464">
            <v>19.5</v>
          </cell>
          <cell r="I2464">
            <v>12727</v>
          </cell>
          <cell r="N2464">
            <v>6448.4886036019443</v>
          </cell>
        </row>
        <row r="2465">
          <cell r="G2465">
            <v>1</v>
          </cell>
          <cell r="I2465">
            <v>85000</v>
          </cell>
          <cell r="N2465">
            <v>43067.614622940615</v>
          </cell>
        </row>
        <row r="2548">
          <cell r="J2548">
            <v>204309.80064154186</v>
          </cell>
        </row>
        <row r="2572">
          <cell r="G2572">
            <v>1.3</v>
          </cell>
          <cell r="I2572">
            <v>29687</v>
          </cell>
          <cell r="N2572">
            <v>7933.3880362862574</v>
          </cell>
        </row>
        <row r="2573">
          <cell r="G2573">
            <v>1.8</v>
          </cell>
          <cell r="I2573">
            <v>18018</v>
          </cell>
          <cell r="N2573">
            <v>4815.0296640888537</v>
          </cell>
        </row>
        <row r="2574">
          <cell r="G2574">
            <v>18</v>
          </cell>
          <cell r="I2574">
            <v>4004</v>
          </cell>
          <cell r="N2574">
            <v>1070.0065920197455</v>
          </cell>
        </row>
        <row r="2575">
          <cell r="G2575">
            <v>2.65</v>
          </cell>
          <cell r="I2575">
            <v>385889</v>
          </cell>
          <cell r="N2575">
            <v>103122.82062635054</v>
          </cell>
        </row>
        <row r="2576">
          <cell r="G2576">
            <v>17.5</v>
          </cell>
          <cell r="I2576">
            <v>20590</v>
          </cell>
          <cell r="N2576">
            <v>5502.3565758457944</v>
          </cell>
        </row>
        <row r="2577">
          <cell r="G2577">
            <v>17.5</v>
          </cell>
          <cell r="I2577">
            <v>45790</v>
          </cell>
          <cell r="N2577">
            <v>12236.663798347688</v>
          </cell>
        </row>
        <row r="2628">
          <cell r="G2628">
            <v>17.5</v>
          </cell>
          <cell r="I2628">
            <v>8500</v>
          </cell>
          <cell r="N2628">
            <v>5953.5169331695752</v>
          </cell>
        </row>
        <row r="2629">
          <cell r="G2629">
            <v>2</v>
          </cell>
          <cell r="I2629">
            <v>14185</v>
          </cell>
          <cell r="N2629">
            <v>9935.369140824756</v>
          </cell>
        </row>
        <row r="2667">
          <cell r="J2667">
            <v>1</v>
          </cell>
        </row>
        <row r="2716">
          <cell r="J2716">
            <v>969425.2333333334</v>
          </cell>
        </row>
        <row r="2722">
          <cell r="J2722">
            <v>1</v>
          </cell>
        </row>
        <row r="2771">
          <cell r="J2771">
            <v>864848.8</v>
          </cell>
        </row>
        <row r="2777">
          <cell r="J2777">
            <v>1.2</v>
          </cell>
        </row>
        <row r="2826">
          <cell r="J2826">
            <v>550826.55000000005</v>
          </cell>
        </row>
        <row r="2832">
          <cell r="J2832">
            <v>18.600000000000001</v>
          </cell>
        </row>
        <row r="2881">
          <cell r="J2881">
            <v>83856.551612903218</v>
          </cell>
        </row>
        <row r="2887">
          <cell r="J2887">
            <v>34.35</v>
          </cell>
        </row>
        <row r="2936">
          <cell r="J2936">
            <v>19393.765938864628</v>
          </cell>
        </row>
        <row r="2942">
          <cell r="J2942">
            <v>33.75</v>
          </cell>
        </row>
        <row r="2991">
          <cell r="J2991">
            <v>19506.247703703702</v>
          </cell>
        </row>
        <row r="2997">
          <cell r="J2997">
            <v>9.76</v>
          </cell>
        </row>
        <row r="3046">
          <cell r="J3046">
            <v>52656.952868852459</v>
          </cell>
        </row>
        <row r="3052">
          <cell r="J3052">
            <v>1</v>
          </cell>
        </row>
        <row r="3101">
          <cell r="J3101">
            <v>1501948.9077071024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usuario1@lekapp.cl" TargetMode="External"/><Relationship Id="rId21" Type="http://schemas.openxmlformats.org/officeDocument/2006/relationships/hyperlink" Target="mailto:usuario1@lekapp.cl" TargetMode="External"/><Relationship Id="rId42" Type="http://schemas.openxmlformats.org/officeDocument/2006/relationships/hyperlink" Target="mailto:usuario1@lekapp.cl" TargetMode="External"/><Relationship Id="rId63" Type="http://schemas.openxmlformats.org/officeDocument/2006/relationships/hyperlink" Target="mailto:usuario1@lekapp.cl" TargetMode="External"/><Relationship Id="rId84" Type="http://schemas.openxmlformats.org/officeDocument/2006/relationships/hyperlink" Target="mailto:usuario1@lekapp.cl" TargetMode="External"/><Relationship Id="rId16" Type="http://schemas.openxmlformats.org/officeDocument/2006/relationships/hyperlink" Target="mailto:usuario1@lekapp.cl" TargetMode="External"/><Relationship Id="rId107" Type="http://schemas.openxmlformats.org/officeDocument/2006/relationships/hyperlink" Target="mailto:usuario1@lekapp.cl" TargetMode="External"/><Relationship Id="rId11" Type="http://schemas.openxmlformats.org/officeDocument/2006/relationships/hyperlink" Target="mailto:usuario1@lekapp.cl" TargetMode="External"/><Relationship Id="rId32" Type="http://schemas.openxmlformats.org/officeDocument/2006/relationships/hyperlink" Target="mailto:usuario1@lekapp.cl" TargetMode="External"/><Relationship Id="rId37" Type="http://schemas.openxmlformats.org/officeDocument/2006/relationships/hyperlink" Target="mailto:usuario1@lekapp.cl" TargetMode="External"/><Relationship Id="rId53" Type="http://schemas.openxmlformats.org/officeDocument/2006/relationships/hyperlink" Target="mailto:usuario1@lekapp.cl" TargetMode="External"/><Relationship Id="rId58" Type="http://schemas.openxmlformats.org/officeDocument/2006/relationships/hyperlink" Target="mailto:usuario1@lekapp.cl" TargetMode="External"/><Relationship Id="rId74" Type="http://schemas.openxmlformats.org/officeDocument/2006/relationships/hyperlink" Target="mailto:usuario1@lekapp.cl" TargetMode="External"/><Relationship Id="rId79" Type="http://schemas.openxmlformats.org/officeDocument/2006/relationships/hyperlink" Target="mailto:usuario1@lekapp.cl" TargetMode="External"/><Relationship Id="rId102" Type="http://schemas.openxmlformats.org/officeDocument/2006/relationships/hyperlink" Target="mailto:usuario1@lekapp.cl" TargetMode="External"/><Relationship Id="rId123" Type="http://schemas.openxmlformats.org/officeDocument/2006/relationships/hyperlink" Target="mailto:usuario1@lekapp.cl" TargetMode="External"/><Relationship Id="rId128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90" Type="http://schemas.openxmlformats.org/officeDocument/2006/relationships/hyperlink" Target="mailto:usuario1@lekapp.cl" TargetMode="External"/><Relationship Id="rId95" Type="http://schemas.openxmlformats.org/officeDocument/2006/relationships/hyperlink" Target="mailto:usuario1@lekapp.cl" TargetMode="External"/><Relationship Id="rId22" Type="http://schemas.openxmlformats.org/officeDocument/2006/relationships/hyperlink" Target="mailto:usuario1@lekapp.cl" TargetMode="External"/><Relationship Id="rId27" Type="http://schemas.openxmlformats.org/officeDocument/2006/relationships/hyperlink" Target="mailto:usuario1@lekapp.cl" TargetMode="External"/><Relationship Id="rId43" Type="http://schemas.openxmlformats.org/officeDocument/2006/relationships/hyperlink" Target="mailto:usuario1@lekapp.cl" TargetMode="External"/><Relationship Id="rId48" Type="http://schemas.openxmlformats.org/officeDocument/2006/relationships/hyperlink" Target="mailto:usuario1@lekapp.cl" TargetMode="External"/><Relationship Id="rId64" Type="http://schemas.openxmlformats.org/officeDocument/2006/relationships/hyperlink" Target="mailto:usuario1@lekapp.cl" TargetMode="External"/><Relationship Id="rId69" Type="http://schemas.openxmlformats.org/officeDocument/2006/relationships/hyperlink" Target="mailto:usuario1@lekapp.cl" TargetMode="External"/><Relationship Id="rId113" Type="http://schemas.openxmlformats.org/officeDocument/2006/relationships/hyperlink" Target="mailto:usuario1@lekapp.cl" TargetMode="External"/><Relationship Id="rId118" Type="http://schemas.openxmlformats.org/officeDocument/2006/relationships/hyperlink" Target="mailto:usuario1@lekapp.cl" TargetMode="External"/><Relationship Id="rId134" Type="http://schemas.openxmlformats.org/officeDocument/2006/relationships/printerSettings" Target="../printerSettings/printerSettings1.bin"/><Relationship Id="rId80" Type="http://schemas.openxmlformats.org/officeDocument/2006/relationships/hyperlink" Target="mailto:usuario1@lekapp.cl" TargetMode="External"/><Relationship Id="rId85" Type="http://schemas.openxmlformats.org/officeDocument/2006/relationships/hyperlink" Target="mailto:usuario1@lekapp.cl" TargetMode="External"/><Relationship Id="rId12" Type="http://schemas.openxmlformats.org/officeDocument/2006/relationships/hyperlink" Target="mailto:usuario1@lekapp.cl" TargetMode="External"/><Relationship Id="rId17" Type="http://schemas.openxmlformats.org/officeDocument/2006/relationships/hyperlink" Target="mailto:usuario1@lekapp.cl" TargetMode="External"/><Relationship Id="rId33" Type="http://schemas.openxmlformats.org/officeDocument/2006/relationships/hyperlink" Target="mailto:usuario1@lekapp.cl" TargetMode="External"/><Relationship Id="rId38" Type="http://schemas.openxmlformats.org/officeDocument/2006/relationships/hyperlink" Target="mailto:usuario1@lekapp.cl" TargetMode="External"/><Relationship Id="rId59" Type="http://schemas.openxmlformats.org/officeDocument/2006/relationships/hyperlink" Target="mailto:usuario1@lekapp.cl" TargetMode="External"/><Relationship Id="rId103" Type="http://schemas.openxmlformats.org/officeDocument/2006/relationships/hyperlink" Target="mailto:usuario1@lekapp.cl" TargetMode="External"/><Relationship Id="rId108" Type="http://schemas.openxmlformats.org/officeDocument/2006/relationships/hyperlink" Target="mailto:usuario1@lekapp.cl" TargetMode="External"/><Relationship Id="rId124" Type="http://schemas.openxmlformats.org/officeDocument/2006/relationships/hyperlink" Target="mailto:usuario1@lekapp.cl" TargetMode="External"/><Relationship Id="rId129" Type="http://schemas.openxmlformats.org/officeDocument/2006/relationships/hyperlink" Target="mailto:usuario1@lekapp.cl" TargetMode="External"/><Relationship Id="rId54" Type="http://schemas.openxmlformats.org/officeDocument/2006/relationships/hyperlink" Target="mailto:usuario1@lekapp.cl" TargetMode="External"/><Relationship Id="rId70" Type="http://schemas.openxmlformats.org/officeDocument/2006/relationships/hyperlink" Target="mailto:usuario1@lekapp.cl" TargetMode="External"/><Relationship Id="rId75" Type="http://schemas.openxmlformats.org/officeDocument/2006/relationships/hyperlink" Target="mailto:usuario1@lekapp.cl" TargetMode="External"/><Relationship Id="rId91" Type="http://schemas.openxmlformats.org/officeDocument/2006/relationships/hyperlink" Target="mailto:usuario1@lekapp.cl" TargetMode="External"/><Relationship Id="rId96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23" Type="http://schemas.openxmlformats.org/officeDocument/2006/relationships/hyperlink" Target="mailto:usuario1@lekapp.cl" TargetMode="External"/><Relationship Id="rId28" Type="http://schemas.openxmlformats.org/officeDocument/2006/relationships/hyperlink" Target="mailto:usuario1@lekapp.cl" TargetMode="External"/><Relationship Id="rId49" Type="http://schemas.openxmlformats.org/officeDocument/2006/relationships/hyperlink" Target="mailto:usuario1@lekapp.cl" TargetMode="External"/><Relationship Id="rId114" Type="http://schemas.openxmlformats.org/officeDocument/2006/relationships/hyperlink" Target="mailto:usuario1@lekapp.cl" TargetMode="External"/><Relationship Id="rId119" Type="http://schemas.openxmlformats.org/officeDocument/2006/relationships/hyperlink" Target="mailto:usuario1@lekapp.cl" TargetMode="External"/><Relationship Id="rId44" Type="http://schemas.openxmlformats.org/officeDocument/2006/relationships/hyperlink" Target="mailto:usuario1@lekapp.cl" TargetMode="External"/><Relationship Id="rId60" Type="http://schemas.openxmlformats.org/officeDocument/2006/relationships/hyperlink" Target="mailto:usuario1@lekapp.cl" TargetMode="External"/><Relationship Id="rId65" Type="http://schemas.openxmlformats.org/officeDocument/2006/relationships/hyperlink" Target="mailto:usuario1@lekapp.cl" TargetMode="External"/><Relationship Id="rId81" Type="http://schemas.openxmlformats.org/officeDocument/2006/relationships/hyperlink" Target="mailto:usuario1@lekapp.cl" TargetMode="External"/><Relationship Id="rId86" Type="http://schemas.openxmlformats.org/officeDocument/2006/relationships/hyperlink" Target="mailto:usuario1@lekapp.cl" TargetMode="External"/><Relationship Id="rId130" Type="http://schemas.openxmlformats.org/officeDocument/2006/relationships/hyperlink" Target="mailto:usuario1@lekapp.cl" TargetMode="External"/><Relationship Id="rId13" Type="http://schemas.openxmlformats.org/officeDocument/2006/relationships/hyperlink" Target="mailto:usuario1@lekapp.cl" TargetMode="External"/><Relationship Id="rId18" Type="http://schemas.openxmlformats.org/officeDocument/2006/relationships/hyperlink" Target="mailto:usuario1@lekapp.cl" TargetMode="External"/><Relationship Id="rId39" Type="http://schemas.openxmlformats.org/officeDocument/2006/relationships/hyperlink" Target="mailto:usuario1@lekapp.cl" TargetMode="External"/><Relationship Id="rId109" Type="http://schemas.openxmlformats.org/officeDocument/2006/relationships/hyperlink" Target="mailto:usuario1@lekapp.cl" TargetMode="External"/><Relationship Id="rId34" Type="http://schemas.openxmlformats.org/officeDocument/2006/relationships/hyperlink" Target="mailto:usuario1@lekapp.cl" TargetMode="External"/><Relationship Id="rId50" Type="http://schemas.openxmlformats.org/officeDocument/2006/relationships/hyperlink" Target="mailto:usuario1@lekapp.cl" TargetMode="External"/><Relationship Id="rId55" Type="http://schemas.openxmlformats.org/officeDocument/2006/relationships/hyperlink" Target="mailto:usuario1@lekapp.cl" TargetMode="External"/><Relationship Id="rId76" Type="http://schemas.openxmlformats.org/officeDocument/2006/relationships/hyperlink" Target="mailto:usuario1@lekapp.cl" TargetMode="External"/><Relationship Id="rId97" Type="http://schemas.openxmlformats.org/officeDocument/2006/relationships/hyperlink" Target="mailto:usuario1@lekapp.cl" TargetMode="External"/><Relationship Id="rId104" Type="http://schemas.openxmlformats.org/officeDocument/2006/relationships/hyperlink" Target="mailto:usuario1@lekapp.cl" TargetMode="External"/><Relationship Id="rId120" Type="http://schemas.openxmlformats.org/officeDocument/2006/relationships/hyperlink" Target="mailto:usuario1@lekapp.cl" TargetMode="External"/><Relationship Id="rId125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71" Type="http://schemas.openxmlformats.org/officeDocument/2006/relationships/hyperlink" Target="mailto:usuario1@lekapp.cl" TargetMode="External"/><Relationship Id="rId92" Type="http://schemas.openxmlformats.org/officeDocument/2006/relationships/hyperlink" Target="mailto:usuario1@lekapp.cl" TargetMode="External"/><Relationship Id="rId2" Type="http://schemas.openxmlformats.org/officeDocument/2006/relationships/hyperlink" Target="mailto:usuario1@lekapp.cl" TargetMode="External"/><Relationship Id="rId29" Type="http://schemas.openxmlformats.org/officeDocument/2006/relationships/hyperlink" Target="mailto:usuario1@lekapp.cl" TargetMode="External"/><Relationship Id="rId24" Type="http://schemas.openxmlformats.org/officeDocument/2006/relationships/hyperlink" Target="mailto:usuario1@lekapp.cl" TargetMode="External"/><Relationship Id="rId40" Type="http://schemas.openxmlformats.org/officeDocument/2006/relationships/hyperlink" Target="mailto:usuario1@lekapp.cl" TargetMode="External"/><Relationship Id="rId45" Type="http://schemas.openxmlformats.org/officeDocument/2006/relationships/hyperlink" Target="mailto:usuario1@lekapp.cl" TargetMode="External"/><Relationship Id="rId66" Type="http://schemas.openxmlformats.org/officeDocument/2006/relationships/hyperlink" Target="mailto:usuario1@lekapp.cl" TargetMode="External"/><Relationship Id="rId87" Type="http://schemas.openxmlformats.org/officeDocument/2006/relationships/hyperlink" Target="mailto:usuario1@lekapp.cl" TargetMode="External"/><Relationship Id="rId110" Type="http://schemas.openxmlformats.org/officeDocument/2006/relationships/hyperlink" Target="mailto:usuario1@lekapp.cl" TargetMode="External"/><Relationship Id="rId115" Type="http://schemas.openxmlformats.org/officeDocument/2006/relationships/hyperlink" Target="mailto:usuario1@lekapp.cl" TargetMode="External"/><Relationship Id="rId131" Type="http://schemas.openxmlformats.org/officeDocument/2006/relationships/hyperlink" Target="mailto:usuario1@lekapp.cl" TargetMode="External"/><Relationship Id="rId61" Type="http://schemas.openxmlformats.org/officeDocument/2006/relationships/hyperlink" Target="mailto:usuario1@lekapp.cl" TargetMode="External"/><Relationship Id="rId82" Type="http://schemas.openxmlformats.org/officeDocument/2006/relationships/hyperlink" Target="mailto:usuario1@lekapp.cl" TargetMode="External"/><Relationship Id="rId19" Type="http://schemas.openxmlformats.org/officeDocument/2006/relationships/hyperlink" Target="mailto:usuario1@lekapp.cl" TargetMode="External"/><Relationship Id="rId14" Type="http://schemas.openxmlformats.org/officeDocument/2006/relationships/hyperlink" Target="mailto:usuario1@lekapp.cl" TargetMode="External"/><Relationship Id="rId30" Type="http://schemas.openxmlformats.org/officeDocument/2006/relationships/hyperlink" Target="mailto:usuario1@lekapp.cl" TargetMode="External"/><Relationship Id="rId35" Type="http://schemas.openxmlformats.org/officeDocument/2006/relationships/hyperlink" Target="mailto:usuario1@lekapp.cl" TargetMode="External"/><Relationship Id="rId56" Type="http://schemas.openxmlformats.org/officeDocument/2006/relationships/hyperlink" Target="mailto:usuario1@lekapp.cl" TargetMode="External"/><Relationship Id="rId77" Type="http://schemas.openxmlformats.org/officeDocument/2006/relationships/hyperlink" Target="mailto:usuario1@lekapp.cl" TargetMode="External"/><Relationship Id="rId100" Type="http://schemas.openxmlformats.org/officeDocument/2006/relationships/hyperlink" Target="mailto:usuario1@lekapp.cl" TargetMode="External"/><Relationship Id="rId105" Type="http://schemas.openxmlformats.org/officeDocument/2006/relationships/hyperlink" Target="mailto:usuario1@lekapp.cl" TargetMode="External"/><Relationship Id="rId126" Type="http://schemas.openxmlformats.org/officeDocument/2006/relationships/hyperlink" Target="mailto:usuario1@lekapp.cl" TargetMode="External"/><Relationship Id="rId8" Type="http://schemas.openxmlformats.org/officeDocument/2006/relationships/hyperlink" Target="mailto:usuario1@lekapp.cl" TargetMode="External"/><Relationship Id="rId51" Type="http://schemas.openxmlformats.org/officeDocument/2006/relationships/hyperlink" Target="mailto:usuario1@lekapp.cl" TargetMode="External"/><Relationship Id="rId72" Type="http://schemas.openxmlformats.org/officeDocument/2006/relationships/hyperlink" Target="mailto:usuario1@lekapp.cl" TargetMode="External"/><Relationship Id="rId93" Type="http://schemas.openxmlformats.org/officeDocument/2006/relationships/hyperlink" Target="mailto:usuario1@lekapp.cl" TargetMode="External"/><Relationship Id="rId98" Type="http://schemas.openxmlformats.org/officeDocument/2006/relationships/hyperlink" Target="mailto:usuario1@lekapp.cl" TargetMode="External"/><Relationship Id="rId121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25" Type="http://schemas.openxmlformats.org/officeDocument/2006/relationships/hyperlink" Target="mailto:usuario1@lekapp.cl" TargetMode="External"/><Relationship Id="rId46" Type="http://schemas.openxmlformats.org/officeDocument/2006/relationships/hyperlink" Target="mailto:usuario1@lekapp.cl" TargetMode="External"/><Relationship Id="rId67" Type="http://schemas.openxmlformats.org/officeDocument/2006/relationships/hyperlink" Target="mailto:usuario1@lekapp.cl" TargetMode="External"/><Relationship Id="rId116" Type="http://schemas.openxmlformats.org/officeDocument/2006/relationships/hyperlink" Target="mailto:usuario1@lekapp.cl" TargetMode="External"/><Relationship Id="rId20" Type="http://schemas.openxmlformats.org/officeDocument/2006/relationships/hyperlink" Target="mailto:usuario1@lekapp.cl" TargetMode="External"/><Relationship Id="rId41" Type="http://schemas.openxmlformats.org/officeDocument/2006/relationships/hyperlink" Target="mailto:usuario1@lekapp.cl" TargetMode="External"/><Relationship Id="rId62" Type="http://schemas.openxmlformats.org/officeDocument/2006/relationships/hyperlink" Target="mailto:usuario1@lekapp.cl" TargetMode="External"/><Relationship Id="rId83" Type="http://schemas.openxmlformats.org/officeDocument/2006/relationships/hyperlink" Target="mailto:usuario1@lekapp.cl" TargetMode="External"/><Relationship Id="rId88" Type="http://schemas.openxmlformats.org/officeDocument/2006/relationships/hyperlink" Target="mailto:usuario1@lekapp.cl" TargetMode="External"/><Relationship Id="rId111" Type="http://schemas.openxmlformats.org/officeDocument/2006/relationships/hyperlink" Target="mailto:usuario1@lekapp.cl" TargetMode="External"/><Relationship Id="rId132" Type="http://schemas.openxmlformats.org/officeDocument/2006/relationships/hyperlink" Target="mailto:crojas@altospa.cl" TargetMode="External"/><Relationship Id="rId15" Type="http://schemas.openxmlformats.org/officeDocument/2006/relationships/hyperlink" Target="mailto:usuario1@lekapp.cl" TargetMode="External"/><Relationship Id="rId36" Type="http://schemas.openxmlformats.org/officeDocument/2006/relationships/hyperlink" Target="mailto:usuario1@lekapp.cl" TargetMode="External"/><Relationship Id="rId57" Type="http://schemas.openxmlformats.org/officeDocument/2006/relationships/hyperlink" Target="mailto:usuario1@lekapp.cl" TargetMode="External"/><Relationship Id="rId106" Type="http://schemas.openxmlformats.org/officeDocument/2006/relationships/hyperlink" Target="mailto:usuario1@lekapp.cl" TargetMode="External"/><Relationship Id="rId127" Type="http://schemas.openxmlformats.org/officeDocument/2006/relationships/hyperlink" Target="mailto:usuario1@lekapp.cl" TargetMode="External"/><Relationship Id="rId10" Type="http://schemas.openxmlformats.org/officeDocument/2006/relationships/hyperlink" Target="mailto:usuario1@lekapp.cl" TargetMode="External"/><Relationship Id="rId31" Type="http://schemas.openxmlformats.org/officeDocument/2006/relationships/hyperlink" Target="mailto:usuario1@lekapp.cl" TargetMode="External"/><Relationship Id="rId52" Type="http://schemas.openxmlformats.org/officeDocument/2006/relationships/hyperlink" Target="mailto:usuario1@lekapp.cl" TargetMode="External"/><Relationship Id="rId73" Type="http://schemas.openxmlformats.org/officeDocument/2006/relationships/hyperlink" Target="mailto:usuario1@lekapp.cl" TargetMode="External"/><Relationship Id="rId78" Type="http://schemas.openxmlformats.org/officeDocument/2006/relationships/hyperlink" Target="mailto:usuario1@lekapp.cl" TargetMode="External"/><Relationship Id="rId94" Type="http://schemas.openxmlformats.org/officeDocument/2006/relationships/hyperlink" Target="mailto:usuario1@lekapp.cl" TargetMode="External"/><Relationship Id="rId99" Type="http://schemas.openxmlformats.org/officeDocument/2006/relationships/hyperlink" Target="mailto:usuario1@lekapp.cl" TargetMode="External"/><Relationship Id="rId101" Type="http://schemas.openxmlformats.org/officeDocument/2006/relationships/hyperlink" Target="mailto:usuario1@lekapp.cl" TargetMode="External"/><Relationship Id="rId122" Type="http://schemas.openxmlformats.org/officeDocument/2006/relationships/hyperlink" Target="mailto:usuario1@lekapp.cl" TargetMode="External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Relationship Id="rId26" Type="http://schemas.openxmlformats.org/officeDocument/2006/relationships/hyperlink" Target="mailto:usuario1@lekapp.cl" TargetMode="External"/><Relationship Id="rId47" Type="http://schemas.openxmlformats.org/officeDocument/2006/relationships/hyperlink" Target="mailto:usuario1@lekapp.cl" TargetMode="External"/><Relationship Id="rId68" Type="http://schemas.openxmlformats.org/officeDocument/2006/relationships/hyperlink" Target="mailto:usuario1@lekapp.cl" TargetMode="External"/><Relationship Id="rId89" Type="http://schemas.openxmlformats.org/officeDocument/2006/relationships/hyperlink" Target="mailto:usuario1@lekapp.cl" TargetMode="External"/><Relationship Id="rId112" Type="http://schemas.openxmlformats.org/officeDocument/2006/relationships/hyperlink" Target="mailto:usuario1@lekapp.cl" TargetMode="External"/><Relationship Id="rId133" Type="http://schemas.openxmlformats.org/officeDocument/2006/relationships/hyperlink" Target="mailto:usuario1@lekapp.c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0"/>
  <sheetViews>
    <sheetView tabSelected="1" zoomScale="70" zoomScaleNormal="70" workbookViewId="0">
      <selection activeCell="K9" sqref="K9"/>
    </sheetView>
  </sheetViews>
  <sheetFormatPr baseColWidth="10" defaultColWidth="11" defaultRowHeight="15.6" x14ac:dyDescent="0.6"/>
  <cols>
    <col min="1" max="1" width="16.5" style="10" customWidth="1"/>
    <col min="2" max="2" width="24.25" style="10" customWidth="1"/>
    <col min="3" max="3" width="7.94921875" style="10" customWidth="1"/>
    <col min="4" max="4" width="24.3984375" style="10" customWidth="1"/>
    <col min="5" max="5" width="16.75" style="10" bestFit="1" customWidth="1"/>
    <col min="6" max="6" width="30.25" style="10" customWidth="1"/>
    <col min="7" max="7" width="14.75" style="10" customWidth="1"/>
    <col min="8" max="8" width="13.69921875" style="10" customWidth="1"/>
    <col min="9" max="11" width="10.5" style="316" customWidth="1"/>
    <col min="12" max="14" width="10.5" style="10" customWidth="1"/>
    <col min="15" max="16" width="12.59765625" style="11" customWidth="1"/>
    <col min="17" max="23" width="12.59765625" style="10" customWidth="1"/>
    <col min="24" max="16384" width="11" style="8"/>
  </cols>
  <sheetData>
    <row r="1" spans="1:29" s="3" customFormat="1" ht="43.5" thickBot="1" x14ac:dyDescent="0.65">
      <c r="A1" s="19" t="s">
        <v>639</v>
      </c>
      <c r="B1" s="20" t="s">
        <v>183</v>
      </c>
      <c r="C1" s="21" t="s">
        <v>184</v>
      </c>
      <c r="D1" s="19" t="s">
        <v>639</v>
      </c>
      <c r="E1" s="20" t="s">
        <v>185</v>
      </c>
      <c r="F1" s="22" t="s">
        <v>186</v>
      </c>
      <c r="G1" s="19" t="s">
        <v>639</v>
      </c>
      <c r="H1" s="20" t="s">
        <v>187</v>
      </c>
      <c r="I1" s="22" t="s">
        <v>637</v>
      </c>
      <c r="J1" s="24" t="s">
        <v>188</v>
      </c>
      <c r="K1" s="24" t="s">
        <v>638</v>
      </c>
      <c r="L1" s="24" t="s">
        <v>188</v>
      </c>
      <c r="M1" s="25" t="s">
        <v>13</v>
      </c>
      <c r="N1" s="26" t="s">
        <v>14</v>
      </c>
      <c r="O1" s="26" t="s">
        <v>15</v>
      </c>
      <c r="P1" s="26" t="s">
        <v>16</v>
      </c>
      <c r="Q1" s="27" t="s">
        <v>189</v>
      </c>
      <c r="R1" s="27" t="s">
        <v>190</v>
      </c>
      <c r="S1" s="27" t="s">
        <v>191</v>
      </c>
      <c r="T1" s="27" t="s">
        <v>192</v>
      </c>
      <c r="U1" s="27" t="s">
        <v>193</v>
      </c>
      <c r="V1" s="27" t="s">
        <v>194</v>
      </c>
      <c r="W1" s="27" t="s">
        <v>195</v>
      </c>
      <c r="X1" s="27" t="s">
        <v>196</v>
      </c>
      <c r="Y1" s="27" t="s">
        <v>197</v>
      </c>
      <c r="Z1" s="27" t="s">
        <v>198</v>
      </c>
      <c r="AA1" s="27" t="s">
        <v>199</v>
      </c>
      <c r="AB1" s="27" t="s">
        <v>200</v>
      </c>
      <c r="AC1" s="28"/>
    </row>
    <row r="2" spans="1:29" s="3" customFormat="1" ht="43.5" thickBot="1" x14ac:dyDescent="0.65">
      <c r="A2" s="21" t="s">
        <v>184</v>
      </c>
      <c r="B2" s="20" t="s">
        <v>183</v>
      </c>
      <c r="C2" s="23" t="s">
        <v>186</v>
      </c>
      <c r="D2" s="20" t="s">
        <v>185</v>
      </c>
      <c r="E2" s="19" t="s">
        <v>201</v>
      </c>
      <c r="F2" s="21"/>
      <c r="G2" s="19" t="s">
        <v>17</v>
      </c>
      <c r="H2" s="21"/>
      <c r="I2" s="29" t="s">
        <v>18</v>
      </c>
      <c r="J2" s="30"/>
      <c r="K2" s="29" t="s">
        <v>19</v>
      </c>
      <c r="L2" s="30"/>
      <c r="M2" s="31"/>
      <c r="N2" s="31"/>
      <c r="O2" s="32"/>
      <c r="P2" s="32"/>
      <c r="Q2" s="32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spans="1:29" s="6" customFormat="1" x14ac:dyDescent="0.6">
      <c r="A3" s="4" t="s">
        <v>0</v>
      </c>
      <c r="B3" s="4" t="s">
        <v>20</v>
      </c>
      <c r="C3" s="4" t="s">
        <v>21</v>
      </c>
      <c r="D3" s="4"/>
      <c r="E3" s="4" t="s">
        <v>1</v>
      </c>
      <c r="F3" s="4" t="s">
        <v>2</v>
      </c>
      <c r="G3" s="4" t="s">
        <v>7</v>
      </c>
      <c r="H3" s="4" t="s">
        <v>6</v>
      </c>
      <c r="I3" s="313" t="s">
        <v>8</v>
      </c>
      <c r="J3" s="313" t="s">
        <v>9</v>
      </c>
      <c r="K3" s="313" t="s">
        <v>10</v>
      </c>
      <c r="L3" s="4" t="s">
        <v>5</v>
      </c>
      <c r="M3" s="4" t="s">
        <v>3</v>
      </c>
      <c r="N3" s="4" t="s">
        <v>4</v>
      </c>
      <c r="O3" s="4" t="s">
        <v>11</v>
      </c>
      <c r="P3" s="4" t="s">
        <v>12</v>
      </c>
      <c r="Q3" s="5">
        <v>45390</v>
      </c>
      <c r="R3" s="5">
        <v>45397</v>
      </c>
      <c r="S3" s="5">
        <v>45404</v>
      </c>
      <c r="T3" s="5">
        <v>45411</v>
      </c>
      <c r="U3" s="5">
        <v>45418</v>
      </c>
      <c r="V3" s="5">
        <v>45425</v>
      </c>
      <c r="W3" s="5">
        <v>45432</v>
      </c>
      <c r="X3" s="6">
        <v>45439</v>
      </c>
      <c r="Y3" s="6">
        <v>45446</v>
      </c>
    </row>
    <row r="4" spans="1:29" x14ac:dyDescent="0.6">
      <c r="A4" s="12" t="s">
        <v>181</v>
      </c>
      <c r="B4" s="13" t="s">
        <v>180</v>
      </c>
      <c r="C4" s="34" t="s">
        <v>203</v>
      </c>
      <c r="D4" s="33" t="s">
        <v>202</v>
      </c>
      <c r="E4" s="38" t="s">
        <v>223</v>
      </c>
      <c r="F4" s="2" t="s">
        <v>180</v>
      </c>
      <c r="G4" s="2"/>
      <c r="H4" s="2"/>
      <c r="I4" s="314" t="s">
        <v>225</v>
      </c>
      <c r="J4" s="314">
        <v>1</v>
      </c>
      <c r="K4" s="315">
        <v>0</v>
      </c>
      <c r="L4" s="314"/>
      <c r="M4" s="2"/>
      <c r="N4" s="2"/>
      <c r="O4" s="5"/>
      <c r="P4" s="5"/>
      <c r="Q4" s="2"/>
      <c r="R4" s="2"/>
      <c r="S4" s="2"/>
      <c r="T4" s="2"/>
      <c r="U4" s="2"/>
      <c r="V4" s="2"/>
      <c r="W4" s="2"/>
    </row>
    <row r="5" spans="1:29" x14ac:dyDescent="0.6">
      <c r="A5" s="12"/>
      <c r="B5" s="13"/>
      <c r="C5" s="2"/>
      <c r="D5" s="2"/>
      <c r="E5" s="2"/>
      <c r="F5" s="2"/>
      <c r="G5" s="2"/>
      <c r="H5" s="1" t="s">
        <v>203</v>
      </c>
      <c r="I5" s="314"/>
      <c r="J5" s="314"/>
      <c r="K5" s="315"/>
      <c r="L5" s="476">
        <v>0</v>
      </c>
      <c r="M5" s="14">
        <v>0</v>
      </c>
      <c r="N5" s="13">
        <v>1</v>
      </c>
      <c r="O5" s="15">
        <v>45390</v>
      </c>
      <c r="P5" s="15">
        <v>45390</v>
      </c>
      <c r="Q5" s="9"/>
      <c r="R5" s="9"/>
      <c r="S5" s="9"/>
      <c r="T5" s="9"/>
      <c r="U5" s="9"/>
      <c r="V5" s="9"/>
      <c r="W5" s="9"/>
      <c r="X5" s="9"/>
      <c r="Y5" s="9"/>
    </row>
    <row r="6" spans="1:29" x14ac:dyDescent="0.6">
      <c r="A6" s="12" t="s">
        <v>173</v>
      </c>
      <c r="B6" s="12" t="s">
        <v>177</v>
      </c>
      <c r="C6" s="1" t="s">
        <v>203</v>
      </c>
      <c r="D6" s="7" t="s">
        <v>202</v>
      </c>
      <c r="E6" s="38" t="s">
        <v>227</v>
      </c>
      <c r="F6" s="2" t="s">
        <v>177</v>
      </c>
      <c r="G6" s="2"/>
      <c r="H6" s="2"/>
      <c r="I6" s="314" t="s">
        <v>228</v>
      </c>
      <c r="J6" s="314">
        <v>4</v>
      </c>
      <c r="K6" s="315">
        <v>47</v>
      </c>
      <c r="L6" s="314"/>
      <c r="M6" s="14"/>
      <c r="N6" s="13"/>
      <c r="O6" s="15"/>
      <c r="P6" s="15"/>
      <c r="Q6" s="9"/>
      <c r="R6" s="9"/>
      <c r="S6" s="9"/>
      <c r="T6" s="9"/>
      <c r="U6" s="9"/>
      <c r="V6" s="9"/>
      <c r="W6" s="9"/>
      <c r="X6" s="9"/>
      <c r="Y6" s="9"/>
    </row>
    <row r="7" spans="1:29" x14ac:dyDescent="0.6">
      <c r="A7" s="12"/>
      <c r="B7" s="12"/>
      <c r="C7" s="2"/>
      <c r="D7" s="2"/>
      <c r="E7" s="38"/>
      <c r="F7" s="2"/>
      <c r="G7" s="2"/>
      <c r="H7" s="1" t="s">
        <v>203</v>
      </c>
      <c r="I7" s="314"/>
      <c r="J7" s="314"/>
      <c r="K7" s="315"/>
      <c r="L7" s="476">
        <v>20.888888888888889</v>
      </c>
      <c r="M7" s="16">
        <v>188</v>
      </c>
      <c r="N7" s="17">
        <v>1</v>
      </c>
      <c r="O7" s="18">
        <v>45391</v>
      </c>
      <c r="P7" s="18">
        <v>45391</v>
      </c>
      <c r="Q7" s="8">
        <v>188</v>
      </c>
      <c r="R7" s="8"/>
      <c r="S7" s="8"/>
      <c r="T7" s="8"/>
      <c r="U7" s="8"/>
      <c r="V7" s="8"/>
      <c r="W7" s="8"/>
    </row>
    <row r="8" spans="1:29" x14ac:dyDescent="0.6">
      <c r="A8" s="12" t="s">
        <v>173</v>
      </c>
      <c r="B8" s="12" t="s">
        <v>177</v>
      </c>
      <c r="C8" s="1" t="s">
        <v>203</v>
      </c>
      <c r="D8" s="7" t="s">
        <v>202</v>
      </c>
      <c r="E8" s="38" t="s">
        <v>229</v>
      </c>
      <c r="F8" s="2" t="s">
        <v>47</v>
      </c>
      <c r="G8" s="2"/>
      <c r="H8" s="2"/>
      <c r="I8" s="314" t="s">
        <v>230</v>
      </c>
      <c r="J8" s="314">
        <v>133</v>
      </c>
      <c r="K8" s="477">
        <v>1.4135338345864661</v>
      </c>
      <c r="L8" s="314"/>
      <c r="M8" s="16"/>
      <c r="N8" s="17"/>
      <c r="O8" s="18"/>
      <c r="P8" s="18"/>
      <c r="Q8" s="8"/>
      <c r="R8" s="8"/>
      <c r="S8" s="8"/>
      <c r="T8" s="8"/>
      <c r="U8" s="8"/>
      <c r="V8" s="8"/>
      <c r="W8" s="8"/>
    </row>
    <row r="9" spans="1:29" x14ac:dyDescent="0.6">
      <c r="A9" s="12"/>
      <c r="B9" s="12"/>
      <c r="C9" s="2"/>
      <c r="D9" s="2"/>
      <c r="E9" s="2"/>
      <c r="F9" s="2"/>
      <c r="G9" s="2"/>
      <c r="H9" s="1" t="s">
        <v>203</v>
      </c>
      <c r="I9" s="314"/>
      <c r="J9" s="314"/>
      <c r="K9" s="315"/>
      <c r="L9" s="476">
        <v>20.888888888888889</v>
      </c>
      <c r="M9" s="16">
        <v>188</v>
      </c>
      <c r="N9" s="17">
        <v>1</v>
      </c>
      <c r="O9" s="18">
        <v>45391</v>
      </c>
      <c r="P9" s="18">
        <v>45391</v>
      </c>
      <c r="Q9" s="8">
        <v>188</v>
      </c>
      <c r="R9" s="8"/>
      <c r="S9" s="8"/>
      <c r="T9" s="8"/>
      <c r="U9" s="8"/>
      <c r="V9" s="8"/>
      <c r="W9" s="8"/>
    </row>
    <row r="10" spans="1:29" x14ac:dyDescent="0.6">
      <c r="A10" s="12" t="s">
        <v>173</v>
      </c>
      <c r="B10" s="12" t="s">
        <v>177</v>
      </c>
      <c r="C10" s="1" t="s">
        <v>203</v>
      </c>
      <c r="D10" s="7" t="s">
        <v>202</v>
      </c>
      <c r="E10" s="38" t="s">
        <v>231</v>
      </c>
      <c r="F10" s="10" t="s">
        <v>179</v>
      </c>
      <c r="H10" s="2"/>
      <c r="I10" s="314" t="s">
        <v>232</v>
      </c>
      <c r="J10" s="314">
        <v>4</v>
      </c>
      <c r="K10" s="477">
        <v>39</v>
      </c>
      <c r="L10" s="314"/>
      <c r="M10" s="16"/>
      <c r="N10" s="17"/>
      <c r="O10" s="18"/>
      <c r="P10" s="18"/>
      <c r="Q10" s="8"/>
      <c r="R10" s="8"/>
      <c r="S10" s="8"/>
      <c r="T10" s="8"/>
      <c r="U10" s="8"/>
      <c r="V10" s="8"/>
      <c r="W10" s="8"/>
    </row>
    <row r="11" spans="1:29" x14ac:dyDescent="0.6">
      <c r="A11" s="12"/>
      <c r="B11" s="12"/>
      <c r="C11" s="2"/>
      <c r="D11" s="2"/>
      <c r="E11" s="38"/>
      <c r="H11" s="1" t="s">
        <v>203</v>
      </c>
      <c r="I11" s="314"/>
      <c r="J11" s="314"/>
      <c r="K11" s="315"/>
      <c r="L11" s="476">
        <v>17.333333333333332</v>
      </c>
      <c r="M11" s="16">
        <v>156</v>
      </c>
      <c r="N11" s="17">
        <v>1</v>
      </c>
      <c r="O11" s="18">
        <v>45391</v>
      </c>
      <c r="P11" s="18">
        <v>45391</v>
      </c>
      <c r="Q11" s="8">
        <v>156</v>
      </c>
      <c r="R11" s="8"/>
      <c r="S11" s="8"/>
      <c r="T11" s="8"/>
      <c r="U11" s="8"/>
      <c r="V11" s="8"/>
      <c r="W11" s="8"/>
    </row>
    <row r="12" spans="1:29" x14ac:dyDescent="0.6">
      <c r="A12" s="12" t="s">
        <v>173</v>
      </c>
      <c r="B12" s="12" t="s">
        <v>177</v>
      </c>
      <c r="C12" s="1" t="s">
        <v>203</v>
      </c>
      <c r="D12" s="7" t="s">
        <v>202</v>
      </c>
      <c r="E12" s="38" t="s">
        <v>233</v>
      </c>
      <c r="F12" s="10" t="s">
        <v>178</v>
      </c>
      <c r="H12" s="2"/>
      <c r="I12" s="314" t="s">
        <v>225</v>
      </c>
      <c r="J12" s="314">
        <v>1</v>
      </c>
      <c r="K12" s="477">
        <v>188</v>
      </c>
      <c r="L12" s="314"/>
      <c r="M12" s="16"/>
      <c r="N12" s="17"/>
      <c r="O12" s="18"/>
      <c r="P12" s="18"/>
      <c r="Q12" s="8"/>
      <c r="R12" s="8"/>
      <c r="S12" s="8"/>
      <c r="T12" s="8"/>
      <c r="U12" s="8"/>
      <c r="V12" s="8"/>
      <c r="W12" s="8"/>
    </row>
    <row r="13" spans="1:29" x14ac:dyDescent="0.6">
      <c r="A13" s="12"/>
      <c r="B13" s="12"/>
      <c r="C13" s="2"/>
      <c r="D13" s="2"/>
      <c r="E13" s="38"/>
      <c r="H13" s="1" t="s">
        <v>203</v>
      </c>
      <c r="I13" s="314"/>
      <c r="J13" s="314"/>
      <c r="K13" s="315"/>
      <c r="L13" s="476">
        <v>20.888888888888889</v>
      </c>
      <c r="M13" s="16">
        <v>188</v>
      </c>
      <c r="N13" s="17">
        <v>1</v>
      </c>
      <c r="O13" s="18">
        <v>45392</v>
      </c>
      <c r="P13" s="18">
        <v>45392</v>
      </c>
      <c r="Q13" s="8">
        <v>188</v>
      </c>
      <c r="R13" s="8"/>
      <c r="S13" s="8"/>
      <c r="T13" s="8"/>
      <c r="U13" s="8"/>
      <c r="V13" s="8"/>
      <c r="W13" s="8"/>
    </row>
    <row r="14" spans="1:29" x14ac:dyDescent="0.6">
      <c r="A14" s="12" t="s">
        <v>173</v>
      </c>
      <c r="B14" s="12" t="s">
        <v>177</v>
      </c>
      <c r="C14" s="1" t="s">
        <v>203</v>
      </c>
      <c r="D14" s="7" t="s">
        <v>202</v>
      </c>
      <c r="E14" s="38" t="s">
        <v>234</v>
      </c>
      <c r="F14" s="10" t="s">
        <v>176</v>
      </c>
      <c r="H14" s="2"/>
      <c r="I14" s="314" t="s">
        <v>235</v>
      </c>
      <c r="J14" s="314">
        <v>1</v>
      </c>
      <c r="K14" s="477">
        <v>250</v>
      </c>
      <c r="L14" s="314"/>
      <c r="M14" s="16"/>
      <c r="N14" s="17"/>
      <c r="O14" s="18"/>
      <c r="P14" s="18"/>
      <c r="Q14" s="8"/>
      <c r="R14" s="8"/>
      <c r="S14" s="8"/>
      <c r="T14" s="8"/>
      <c r="U14" s="8"/>
      <c r="V14" s="8"/>
      <c r="W14" s="8"/>
    </row>
    <row r="15" spans="1:29" x14ac:dyDescent="0.6">
      <c r="A15" s="12"/>
      <c r="B15" s="12"/>
      <c r="C15" s="2"/>
      <c r="D15" s="2"/>
      <c r="E15" s="38"/>
      <c r="H15" s="1" t="s">
        <v>203</v>
      </c>
      <c r="I15" s="314"/>
      <c r="J15" s="314"/>
      <c r="K15" s="315"/>
      <c r="L15" s="476">
        <v>27.777777777777779</v>
      </c>
      <c r="M15" s="16">
        <v>250</v>
      </c>
      <c r="N15" s="17">
        <v>1</v>
      </c>
      <c r="O15" s="18">
        <v>45393</v>
      </c>
      <c r="P15" s="18">
        <v>45393</v>
      </c>
      <c r="Q15" s="8">
        <v>250</v>
      </c>
      <c r="R15" s="8"/>
      <c r="S15" s="8"/>
      <c r="T15" s="8"/>
      <c r="U15" s="8"/>
      <c r="V15" s="8"/>
      <c r="W15" s="8"/>
    </row>
    <row r="16" spans="1:29" x14ac:dyDescent="0.6">
      <c r="A16" s="12" t="s">
        <v>173</v>
      </c>
      <c r="B16" s="12" t="s">
        <v>172</v>
      </c>
      <c r="C16" s="1" t="s">
        <v>203</v>
      </c>
      <c r="D16" s="7" t="s">
        <v>202</v>
      </c>
      <c r="E16" s="38" t="s">
        <v>182</v>
      </c>
      <c r="F16" s="10" t="s">
        <v>175</v>
      </c>
      <c r="H16" s="2"/>
      <c r="I16" s="314" t="s">
        <v>225</v>
      </c>
      <c r="J16" s="314">
        <v>1</v>
      </c>
      <c r="K16" s="477">
        <v>77</v>
      </c>
      <c r="L16" s="314"/>
      <c r="M16" s="16"/>
      <c r="N16" s="17"/>
      <c r="O16" s="18"/>
      <c r="P16" s="18"/>
      <c r="Q16" s="8"/>
      <c r="R16" s="8"/>
      <c r="S16" s="8"/>
      <c r="T16" s="8"/>
      <c r="U16" s="8"/>
      <c r="V16" s="8"/>
      <c r="W16" s="8"/>
    </row>
    <row r="17" spans="1:23" x14ac:dyDescent="0.6">
      <c r="A17" s="12"/>
      <c r="B17" s="12"/>
      <c r="C17" s="2"/>
      <c r="D17" s="2"/>
      <c r="E17" s="38"/>
      <c r="H17" s="1" t="s">
        <v>203</v>
      </c>
      <c r="I17" s="314"/>
      <c r="J17" s="314"/>
      <c r="K17" s="315"/>
      <c r="L17" s="476">
        <v>8.5555555555555554</v>
      </c>
      <c r="M17" s="16">
        <v>77</v>
      </c>
      <c r="N17" s="17">
        <v>1</v>
      </c>
      <c r="O17" s="18">
        <v>45394</v>
      </c>
      <c r="P17" s="18">
        <v>45394</v>
      </c>
      <c r="Q17" s="8">
        <v>77</v>
      </c>
      <c r="R17" s="8"/>
      <c r="S17" s="8"/>
      <c r="T17" s="8"/>
      <c r="U17" s="8"/>
      <c r="V17" s="8"/>
      <c r="W17" s="8"/>
    </row>
    <row r="18" spans="1:23" x14ac:dyDescent="0.6">
      <c r="A18" s="12" t="s">
        <v>173</v>
      </c>
      <c r="B18" s="12" t="s">
        <v>172</v>
      </c>
      <c r="C18" s="1" t="s">
        <v>203</v>
      </c>
      <c r="D18" s="7" t="s">
        <v>202</v>
      </c>
      <c r="E18" s="38" t="s">
        <v>238</v>
      </c>
      <c r="F18" s="10" t="s">
        <v>174</v>
      </c>
      <c r="H18" s="2"/>
      <c r="I18" s="314" t="s">
        <v>239</v>
      </c>
      <c r="J18" s="314">
        <v>150</v>
      </c>
      <c r="K18" s="477">
        <v>0.51333333333333331</v>
      </c>
      <c r="L18" s="314"/>
      <c r="M18" s="16"/>
      <c r="N18" s="17"/>
      <c r="O18" s="18"/>
      <c r="P18" s="18"/>
      <c r="Q18" s="8"/>
      <c r="R18" s="8"/>
      <c r="S18" s="8"/>
      <c r="T18" s="8"/>
      <c r="U18" s="8"/>
      <c r="V18" s="8"/>
      <c r="W18" s="8"/>
    </row>
    <row r="19" spans="1:23" x14ac:dyDescent="0.6">
      <c r="A19" s="12"/>
      <c r="B19" s="12"/>
      <c r="C19" s="2"/>
      <c r="D19" s="2"/>
      <c r="E19" s="38"/>
      <c r="H19" s="1" t="s">
        <v>203</v>
      </c>
      <c r="I19" s="314"/>
      <c r="J19" s="314"/>
      <c r="K19" s="315"/>
      <c r="L19" s="476">
        <v>8.5555555555555554</v>
      </c>
      <c r="M19" s="16">
        <v>77</v>
      </c>
      <c r="N19" s="17">
        <v>1</v>
      </c>
      <c r="O19" s="18">
        <v>45397</v>
      </c>
      <c r="P19" s="18">
        <v>45397</v>
      </c>
      <c r="Q19" s="8"/>
      <c r="R19" s="8">
        <v>77</v>
      </c>
      <c r="S19" s="8"/>
      <c r="T19" s="8"/>
      <c r="U19" s="8"/>
      <c r="V19" s="8"/>
      <c r="W19" s="8"/>
    </row>
    <row r="20" spans="1:23" x14ac:dyDescent="0.6">
      <c r="A20" s="12" t="s">
        <v>173</v>
      </c>
      <c r="B20" s="12" t="s">
        <v>172</v>
      </c>
      <c r="C20" s="1" t="s">
        <v>203</v>
      </c>
      <c r="D20" s="7" t="s">
        <v>202</v>
      </c>
      <c r="E20" s="38" t="s">
        <v>240</v>
      </c>
      <c r="F20" s="10" t="s">
        <v>171</v>
      </c>
      <c r="H20" s="2"/>
      <c r="I20" s="314" t="s">
        <v>230</v>
      </c>
      <c r="J20" s="314">
        <v>50</v>
      </c>
      <c r="K20" s="477">
        <v>1.78</v>
      </c>
      <c r="L20" s="314"/>
      <c r="M20" s="16"/>
      <c r="N20" s="17"/>
      <c r="O20" s="18"/>
      <c r="P20" s="18"/>
      <c r="Q20" s="8"/>
      <c r="R20" s="8"/>
      <c r="S20" s="8"/>
      <c r="T20" s="8"/>
      <c r="U20" s="8"/>
      <c r="V20" s="8"/>
      <c r="W20" s="8"/>
    </row>
    <row r="21" spans="1:23" x14ac:dyDescent="0.6">
      <c r="A21" s="12"/>
      <c r="B21" s="12"/>
      <c r="C21" s="2"/>
      <c r="D21" s="2"/>
      <c r="E21" s="38"/>
      <c r="H21" s="1" t="s">
        <v>203</v>
      </c>
      <c r="I21" s="314"/>
      <c r="J21" s="314"/>
      <c r="K21" s="315"/>
      <c r="L21" s="476">
        <v>9.8888888888888893</v>
      </c>
      <c r="M21" s="16">
        <v>89</v>
      </c>
      <c r="N21" s="17">
        <v>1</v>
      </c>
      <c r="O21" s="18">
        <v>45398</v>
      </c>
      <c r="P21" s="18">
        <v>45398</v>
      </c>
      <c r="Q21" s="8"/>
      <c r="R21" s="8">
        <v>89</v>
      </c>
      <c r="S21" s="8"/>
      <c r="T21" s="8"/>
      <c r="U21" s="8"/>
      <c r="V21" s="8"/>
      <c r="W21" s="8"/>
    </row>
    <row r="22" spans="1:23" x14ac:dyDescent="0.6">
      <c r="A22" s="12" t="s">
        <v>119</v>
      </c>
      <c r="B22" s="12" t="s">
        <v>170</v>
      </c>
      <c r="C22" s="1" t="s">
        <v>203</v>
      </c>
      <c r="D22" s="7" t="s">
        <v>202</v>
      </c>
      <c r="E22" s="41" t="s">
        <v>242</v>
      </c>
      <c r="F22" s="10" t="s">
        <v>38</v>
      </c>
      <c r="H22" s="2"/>
      <c r="I22" s="314" t="s">
        <v>243</v>
      </c>
      <c r="J22" s="314">
        <v>12</v>
      </c>
      <c r="K22" s="477">
        <v>1.4166666666666667</v>
      </c>
      <c r="L22" s="314"/>
      <c r="M22" s="16"/>
      <c r="N22" s="17"/>
      <c r="O22" s="18"/>
      <c r="P22" s="18"/>
      <c r="Q22" s="8"/>
      <c r="R22" s="8"/>
      <c r="S22" s="8"/>
      <c r="T22" s="8"/>
      <c r="U22" s="8"/>
      <c r="V22" s="8"/>
      <c r="W22" s="8"/>
    </row>
    <row r="23" spans="1:23" x14ac:dyDescent="0.6">
      <c r="A23" s="12"/>
      <c r="B23" s="12"/>
      <c r="C23" s="2"/>
      <c r="D23" s="2"/>
      <c r="E23" s="41"/>
      <c r="H23" s="1" t="s">
        <v>203</v>
      </c>
      <c r="I23" s="314"/>
      <c r="J23" s="314"/>
      <c r="K23" s="315"/>
      <c r="L23" s="476">
        <v>0.62962962962962965</v>
      </c>
      <c r="M23" s="16">
        <v>17</v>
      </c>
      <c r="N23" s="17">
        <v>3</v>
      </c>
      <c r="O23" s="18">
        <v>45399</v>
      </c>
      <c r="P23" s="18">
        <v>45401</v>
      </c>
      <c r="Q23" s="8"/>
      <c r="R23" s="8">
        <v>17</v>
      </c>
      <c r="S23" s="8"/>
      <c r="T23" s="8"/>
      <c r="U23" s="8"/>
      <c r="V23" s="8"/>
      <c r="W23" s="8"/>
    </row>
    <row r="24" spans="1:23" x14ac:dyDescent="0.6">
      <c r="A24" s="12" t="s">
        <v>119</v>
      </c>
      <c r="B24" s="12" t="s">
        <v>170</v>
      </c>
      <c r="C24" s="1" t="s">
        <v>203</v>
      </c>
      <c r="D24" s="7" t="s">
        <v>202</v>
      </c>
      <c r="E24" s="41" t="s">
        <v>244</v>
      </c>
      <c r="F24" s="10" t="s">
        <v>169</v>
      </c>
      <c r="H24" s="2"/>
      <c r="I24" s="314" t="s">
        <v>243</v>
      </c>
      <c r="J24" s="314">
        <v>5</v>
      </c>
      <c r="K24" s="477">
        <v>3</v>
      </c>
      <c r="L24" s="314"/>
      <c r="M24" s="16"/>
      <c r="N24" s="17"/>
      <c r="O24" s="18"/>
      <c r="P24" s="18"/>
      <c r="Q24" s="8"/>
      <c r="R24" s="8"/>
      <c r="S24" s="8"/>
      <c r="T24" s="8"/>
      <c r="U24" s="8"/>
      <c r="V24" s="8"/>
      <c r="W24" s="8"/>
    </row>
    <row r="25" spans="1:23" x14ac:dyDescent="0.6">
      <c r="A25" s="12"/>
      <c r="B25" s="12"/>
      <c r="C25" s="2"/>
      <c r="D25" s="2"/>
      <c r="E25" s="42"/>
      <c r="H25" s="1" t="s">
        <v>203</v>
      </c>
      <c r="I25" s="314"/>
      <c r="J25" s="314"/>
      <c r="K25" s="315"/>
      <c r="L25" s="476">
        <v>1.6666666666666667</v>
      </c>
      <c r="M25" s="16">
        <v>15</v>
      </c>
      <c r="N25" s="17">
        <v>1</v>
      </c>
      <c r="O25" s="18">
        <v>45404</v>
      </c>
      <c r="P25" s="18">
        <v>45404</v>
      </c>
      <c r="Q25" s="8"/>
      <c r="R25" s="8"/>
      <c r="S25" s="8">
        <v>15</v>
      </c>
      <c r="T25" s="8"/>
      <c r="U25" s="8"/>
      <c r="V25" s="8"/>
      <c r="W25" s="8"/>
    </row>
    <row r="26" spans="1:23" x14ac:dyDescent="0.6">
      <c r="A26" s="12" t="s">
        <v>119</v>
      </c>
      <c r="B26" s="12" t="s">
        <v>167</v>
      </c>
      <c r="C26" s="1" t="s">
        <v>203</v>
      </c>
      <c r="D26" s="7" t="s">
        <v>202</v>
      </c>
      <c r="E26" s="41" t="s">
        <v>245</v>
      </c>
      <c r="F26" s="10" t="s">
        <v>168</v>
      </c>
      <c r="H26" s="2"/>
      <c r="I26" s="314" t="s">
        <v>243</v>
      </c>
      <c r="J26" s="314">
        <v>2.5</v>
      </c>
      <c r="K26" s="477">
        <v>12.8</v>
      </c>
      <c r="L26" s="314"/>
      <c r="M26" s="16"/>
      <c r="N26" s="17"/>
      <c r="O26" s="18"/>
      <c r="P26" s="18"/>
      <c r="Q26" s="8"/>
      <c r="R26" s="8"/>
      <c r="S26" s="8"/>
      <c r="T26" s="8"/>
      <c r="U26" s="8"/>
      <c r="V26" s="8"/>
      <c r="W26" s="8"/>
    </row>
    <row r="27" spans="1:23" x14ac:dyDescent="0.6">
      <c r="A27" s="12"/>
      <c r="B27" s="12"/>
      <c r="C27" s="2"/>
      <c r="D27" s="2"/>
      <c r="E27" s="41"/>
      <c r="H27" s="1" t="s">
        <v>203</v>
      </c>
      <c r="I27" s="314"/>
      <c r="J27" s="314"/>
      <c r="K27" s="315"/>
      <c r="L27" s="476">
        <v>3.5555555555555554</v>
      </c>
      <c r="M27" s="16">
        <v>32</v>
      </c>
      <c r="N27" s="17">
        <v>1</v>
      </c>
      <c r="O27" s="18">
        <v>45404</v>
      </c>
      <c r="P27" s="18">
        <v>45404</v>
      </c>
      <c r="Q27" s="8"/>
      <c r="R27" s="8"/>
      <c r="S27" s="8">
        <v>32</v>
      </c>
      <c r="T27" s="8"/>
      <c r="U27" s="8"/>
      <c r="V27" s="8"/>
      <c r="W27" s="8"/>
    </row>
    <row r="28" spans="1:23" x14ac:dyDescent="0.6">
      <c r="A28" s="12" t="s">
        <v>119</v>
      </c>
      <c r="B28" s="12" t="s">
        <v>167</v>
      </c>
      <c r="C28" s="1" t="s">
        <v>203</v>
      </c>
      <c r="D28" s="7" t="s">
        <v>202</v>
      </c>
      <c r="E28" s="41" t="s">
        <v>246</v>
      </c>
      <c r="F28" s="10" t="s">
        <v>166</v>
      </c>
      <c r="H28" s="2"/>
      <c r="I28" s="314" t="s">
        <v>243</v>
      </c>
      <c r="J28" s="314">
        <v>12</v>
      </c>
      <c r="K28" s="477">
        <v>5.416666666666667</v>
      </c>
      <c r="L28" s="314"/>
      <c r="M28" s="16"/>
      <c r="N28" s="17"/>
      <c r="O28" s="18"/>
      <c r="P28" s="18"/>
      <c r="Q28" s="8"/>
      <c r="R28" s="8"/>
      <c r="S28" s="8"/>
      <c r="T28" s="8"/>
      <c r="U28" s="8"/>
      <c r="V28" s="8"/>
      <c r="W28" s="8"/>
    </row>
    <row r="29" spans="1:23" x14ac:dyDescent="0.6">
      <c r="A29" s="12"/>
      <c r="B29" s="12"/>
      <c r="C29" s="2"/>
      <c r="D29" s="2"/>
      <c r="E29" s="42"/>
      <c r="H29" s="1" t="s">
        <v>203</v>
      </c>
      <c r="I29" s="314"/>
      <c r="J29" s="314"/>
      <c r="K29" s="315"/>
      <c r="L29" s="476">
        <v>3.6111111111111112</v>
      </c>
      <c r="M29" s="16">
        <v>65</v>
      </c>
      <c r="N29" s="17">
        <v>2</v>
      </c>
      <c r="O29" s="18">
        <v>45405</v>
      </c>
      <c r="P29" s="18">
        <v>45406</v>
      </c>
      <c r="Q29" s="8"/>
      <c r="R29" s="8"/>
      <c r="S29" s="8">
        <v>65</v>
      </c>
      <c r="T29" s="8"/>
      <c r="U29" s="8"/>
      <c r="V29" s="8"/>
      <c r="W29" s="8"/>
    </row>
    <row r="30" spans="1:23" x14ac:dyDescent="0.6">
      <c r="A30" s="12" t="s">
        <v>119</v>
      </c>
      <c r="B30" s="12" t="s">
        <v>164</v>
      </c>
      <c r="C30" s="1" t="s">
        <v>203</v>
      </c>
      <c r="D30" s="7" t="s">
        <v>202</v>
      </c>
      <c r="E30" s="41" t="s">
        <v>247</v>
      </c>
      <c r="F30" s="10" t="s">
        <v>165</v>
      </c>
      <c r="H30" s="2"/>
      <c r="I30" s="314" t="s">
        <v>235</v>
      </c>
      <c r="J30" s="314">
        <v>64</v>
      </c>
      <c r="K30" s="477">
        <v>0.390625</v>
      </c>
      <c r="L30" s="314"/>
      <c r="M30" s="16"/>
      <c r="N30" s="17"/>
      <c r="O30" s="18"/>
      <c r="P30" s="18"/>
      <c r="Q30" s="8"/>
      <c r="R30" s="8"/>
      <c r="S30" s="8"/>
      <c r="T30" s="8"/>
      <c r="U30" s="8"/>
      <c r="V30" s="8"/>
      <c r="W30" s="8"/>
    </row>
    <row r="31" spans="1:23" x14ac:dyDescent="0.6">
      <c r="A31" s="12"/>
      <c r="B31" s="12"/>
      <c r="C31" s="2"/>
      <c r="D31" s="2"/>
      <c r="E31" s="41"/>
      <c r="H31" s="1" t="s">
        <v>203</v>
      </c>
      <c r="I31" s="314"/>
      <c r="J31" s="314"/>
      <c r="K31" s="315"/>
      <c r="L31" s="476">
        <v>2.7777777777777777</v>
      </c>
      <c r="M31" s="16">
        <v>25</v>
      </c>
      <c r="N31" s="17">
        <v>1</v>
      </c>
      <c r="O31" s="18">
        <v>45407</v>
      </c>
      <c r="P31" s="18">
        <v>45407</v>
      </c>
      <c r="Q31" s="8"/>
      <c r="R31" s="8"/>
      <c r="S31" s="8">
        <v>25</v>
      </c>
      <c r="T31" s="8"/>
      <c r="U31" s="8"/>
      <c r="V31" s="8"/>
      <c r="W31" s="8"/>
    </row>
    <row r="32" spans="1:23" x14ac:dyDescent="0.6">
      <c r="A32" s="12" t="s">
        <v>119</v>
      </c>
      <c r="B32" s="12" t="s">
        <v>164</v>
      </c>
      <c r="C32" s="1" t="s">
        <v>203</v>
      </c>
      <c r="D32" s="7" t="s">
        <v>202</v>
      </c>
      <c r="E32" s="41" t="s">
        <v>248</v>
      </c>
      <c r="F32" s="10" t="s">
        <v>152</v>
      </c>
      <c r="H32" s="2"/>
      <c r="I32" s="314" t="s">
        <v>239</v>
      </c>
      <c r="J32" s="314">
        <v>20</v>
      </c>
      <c r="K32" s="477">
        <v>1.25</v>
      </c>
      <c r="L32" s="314"/>
      <c r="M32" s="16"/>
      <c r="N32" s="17"/>
      <c r="O32" s="18"/>
      <c r="P32" s="18"/>
      <c r="Q32" s="8"/>
      <c r="R32" s="8"/>
      <c r="S32" s="8"/>
      <c r="T32" s="8"/>
      <c r="U32" s="8"/>
      <c r="V32" s="8"/>
      <c r="W32" s="8"/>
    </row>
    <row r="33" spans="1:23" x14ac:dyDescent="0.6">
      <c r="A33" s="12"/>
      <c r="B33" s="12"/>
      <c r="C33" s="2"/>
      <c r="D33" s="2"/>
      <c r="E33" s="41"/>
      <c r="H33" s="1" t="s">
        <v>203</v>
      </c>
      <c r="I33" s="314"/>
      <c r="J33" s="314"/>
      <c r="K33" s="315"/>
      <c r="L33" s="476">
        <v>2.7777777777777777</v>
      </c>
      <c r="M33" s="16">
        <v>25</v>
      </c>
      <c r="N33" s="17">
        <v>1</v>
      </c>
      <c r="O33" s="18">
        <v>45408</v>
      </c>
      <c r="P33" s="18">
        <v>45408</v>
      </c>
      <c r="Q33" s="8"/>
      <c r="R33" s="8"/>
      <c r="S33" s="8">
        <v>25</v>
      </c>
      <c r="T33" s="8"/>
      <c r="U33" s="8"/>
      <c r="V33" s="8"/>
      <c r="W33" s="8"/>
    </row>
    <row r="34" spans="1:23" x14ac:dyDescent="0.6">
      <c r="A34" s="12" t="s">
        <v>119</v>
      </c>
      <c r="B34" s="12" t="s">
        <v>164</v>
      </c>
      <c r="C34" s="1" t="s">
        <v>203</v>
      </c>
      <c r="D34" s="7" t="s">
        <v>202</v>
      </c>
      <c r="E34" s="40" t="s">
        <v>249</v>
      </c>
      <c r="F34" s="10" t="s">
        <v>163</v>
      </c>
      <c r="H34" s="2"/>
      <c r="I34" s="314" t="s">
        <v>243</v>
      </c>
      <c r="J34" s="314">
        <v>2.5</v>
      </c>
      <c r="K34" s="477">
        <v>9.6</v>
      </c>
      <c r="L34" s="314"/>
      <c r="M34" s="16"/>
      <c r="N34" s="17"/>
      <c r="O34" s="18"/>
      <c r="P34" s="18"/>
      <c r="Q34" s="8"/>
      <c r="R34" s="8"/>
      <c r="S34" s="8"/>
      <c r="T34" s="8"/>
      <c r="U34" s="8"/>
      <c r="V34" s="8"/>
      <c r="W34" s="8"/>
    </row>
    <row r="35" spans="1:23" x14ac:dyDescent="0.6">
      <c r="A35" s="12"/>
      <c r="B35" s="12"/>
      <c r="C35" s="2"/>
      <c r="D35" s="2"/>
      <c r="H35" s="1" t="s">
        <v>203</v>
      </c>
      <c r="I35" s="314"/>
      <c r="J35" s="314"/>
      <c r="K35" s="315"/>
      <c r="L35" s="476">
        <v>2.6666666666666665</v>
      </c>
      <c r="M35" s="16">
        <v>24</v>
      </c>
      <c r="N35" s="17">
        <v>1</v>
      </c>
      <c r="O35" s="18">
        <v>45411</v>
      </c>
      <c r="P35" s="18">
        <v>45411</v>
      </c>
      <c r="Q35" s="8"/>
      <c r="R35" s="8"/>
      <c r="S35" s="8"/>
      <c r="T35" s="8">
        <v>24</v>
      </c>
      <c r="U35" s="8"/>
      <c r="V35" s="8"/>
      <c r="W35" s="8"/>
    </row>
    <row r="36" spans="1:23" x14ac:dyDescent="0.6">
      <c r="A36" s="12" t="s">
        <v>119</v>
      </c>
      <c r="B36" s="12" t="s">
        <v>157</v>
      </c>
      <c r="C36" s="1" t="s">
        <v>203</v>
      </c>
      <c r="D36" s="7" t="s">
        <v>202</v>
      </c>
      <c r="E36" s="40" t="s">
        <v>250</v>
      </c>
      <c r="F36" s="10" t="s">
        <v>162</v>
      </c>
      <c r="H36" s="2"/>
      <c r="I36" s="314" t="s">
        <v>243</v>
      </c>
      <c r="J36" s="314">
        <v>18</v>
      </c>
      <c r="K36" s="477">
        <v>1.5</v>
      </c>
      <c r="L36" s="314"/>
      <c r="M36" s="16"/>
      <c r="N36" s="17"/>
      <c r="O36" s="18"/>
      <c r="P36" s="18"/>
      <c r="Q36" s="8"/>
      <c r="R36" s="8"/>
      <c r="S36" s="8"/>
      <c r="T36" s="8"/>
      <c r="U36" s="8"/>
      <c r="V36" s="8"/>
      <c r="W36" s="8"/>
    </row>
    <row r="37" spans="1:23" x14ac:dyDescent="0.6">
      <c r="A37" s="12"/>
      <c r="B37" s="12"/>
      <c r="C37" s="2"/>
      <c r="D37" s="2"/>
      <c r="E37" s="40"/>
      <c r="H37" s="1" t="s">
        <v>203</v>
      </c>
      <c r="I37" s="314"/>
      <c r="J37" s="314"/>
      <c r="K37" s="315"/>
      <c r="L37" s="476">
        <v>3</v>
      </c>
      <c r="M37" s="16">
        <v>27</v>
      </c>
      <c r="N37" s="17">
        <v>1</v>
      </c>
      <c r="O37" s="18">
        <v>45412</v>
      </c>
      <c r="P37" s="18">
        <v>45412</v>
      </c>
      <c r="Q37" s="8"/>
      <c r="R37" s="8"/>
      <c r="S37" s="8"/>
      <c r="T37" s="8">
        <v>27</v>
      </c>
      <c r="U37" s="8"/>
      <c r="V37" s="8"/>
      <c r="W37" s="8"/>
    </row>
    <row r="38" spans="1:23" x14ac:dyDescent="0.6">
      <c r="A38" s="12" t="s">
        <v>119</v>
      </c>
      <c r="B38" s="12" t="s">
        <v>157</v>
      </c>
      <c r="C38" s="1" t="s">
        <v>203</v>
      </c>
      <c r="D38" s="7" t="s">
        <v>202</v>
      </c>
      <c r="E38" s="41" t="s">
        <v>251</v>
      </c>
      <c r="F38" s="10" t="s">
        <v>161</v>
      </c>
      <c r="H38" s="2"/>
      <c r="I38" s="314" t="s">
        <v>239</v>
      </c>
      <c r="J38" s="314">
        <v>125</v>
      </c>
      <c r="K38" s="477">
        <v>0.216</v>
      </c>
      <c r="L38" s="314"/>
      <c r="M38" s="16"/>
      <c r="N38" s="17"/>
      <c r="O38" s="18"/>
      <c r="P38" s="18"/>
      <c r="Q38" s="8"/>
      <c r="R38" s="8"/>
      <c r="S38" s="8"/>
      <c r="T38" s="8"/>
      <c r="U38" s="8"/>
      <c r="V38" s="8"/>
      <c r="W38" s="8"/>
    </row>
    <row r="39" spans="1:23" x14ac:dyDescent="0.6">
      <c r="A39" s="12"/>
      <c r="B39" s="12"/>
      <c r="C39" s="2"/>
      <c r="D39" s="2"/>
      <c r="E39" s="41"/>
      <c r="H39" s="1" t="s">
        <v>203</v>
      </c>
      <c r="I39" s="314"/>
      <c r="J39" s="314"/>
      <c r="K39" s="315"/>
      <c r="L39" s="476">
        <v>3</v>
      </c>
      <c r="M39" s="16">
        <v>27</v>
      </c>
      <c r="N39" s="17">
        <v>1</v>
      </c>
      <c r="O39" s="18">
        <v>45413</v>
      </c>
      <c r="P39" s="18">
        <v>45413</v>
      </c>
      <c r="Q39" s="8"/>
      <c r="R39" s="8"/>
      <c r="S39" s="8"/>
      <c r="T39" s="8">
        <v>27</v>
      </c>
      <c r="U39" s="8"/>
      <c r="V39" s="8"/>
      <c r="W39" s="8"/>
    </row>
    <row r="40" spans="1:23" x14ac:dyDescent="0.6">
      <c r="A40" s="12" t="s">
        <v>119</v>
      </c>
      <c r="B40" s="12" t="s">
        <v>157</v>
      </c>
      <c r="C40" s="1" t="s">
        <v>203</v>
      </c>
      <c r="D40" s="7" t="s">
        <v>202</v>
      </c>
      <c r="E40" s="41" t="s">
        <v>252</v>
      </c>
      <c r="F40" s="10" t="s">
        <v>160</v>
      </c>
      <c r="H40" s="2"/>
      <c r="I40" s="314" t="s">
        <v>239</v>
      </c>
      <c r="J40" s="314">
        <v>125</v>
      </c>
      <c r="K40" s="477">
        <v>0.216</v>
      </c>
      <c r="L40" s="314"/>
      <c r="M40" s="16"/>
      <c r="N40" s="17"/>
      <c r="O40" s="18"/>
      <c r="P40" s="18"/>
      <c r="Q40" s="8"/>
      <c r="R40" s="8"/>
      <c r="S40" s="8"/>
      <c r="T40" s="8"/>
      <c r="U40" s="8"/>
      <c r="V40" s="8"/>
      <c r="W40" s="8"/>
    </row>
    <row r="41" spans="1:23" x14ac:dyDescent="0.6">
      <c r="A41" s="12"/>
      <c r="B41" s="12"/>
      <c r="C41" s="2"/>
      <c r="D41" s="2"/>
      <c r="E41" s="41"/>
      <c r="H41" s="1" t="s">
        <v>203</v>
      </c>
      <c r="I41" s="314"/>
      <c r="J41" s="314"/>
      <c r="K41" s="315"/>
      <c r="L41" s="476">
        <v>3</v>
      </c>
      <c r="M41" s="16">
        <v>27</v>
      </c>
      <c r="N41" s="17">
        <v>1</v>
      </c>
      <c r="O41" s="18">
        <v>45414</v>
      </c>
      <c r="P41" s="18">
        <v>45414</v>
      </c>
      <c r="Q41" s="8"/>
      <c r="R41" s="8"/>
      <c r="S41" s="8"/>
      <c r="T41" s="8">
        <v>27</v>
      </c>
      <c r="U41" s="8"/>
      <c r="V41" s="8"/>
      <c r="W41" s="8"/>
    </row>
    <row r="42" spans="1:23" x14ac:dyDescent="0.6">
      <c r="A42" s="12" t="s">
        <v>119</v>
      </c>
      <c r="B42" s="12" t="s">
        <v>157</v>
      </c>
      <c r="C42" s="1" t="s">
        <v>203</v>
      </c>
      <c r="D42" s="7" t="s">
        <v>202</v>
      </c>
      <c r="E42" s="41" t="s">
        <v>253</v>
      </c>
      <c r="F42" s="10" t="s">
        <v>159</v>
      </c>
      <c r="H42" s="2"/>
      <c r="I42" s="314" t="s">
        <v>243</v>
      </c>
      <c r="J42" s="314">
        <v>10</v>
      </c>
      <c r="K42" s="477">
        <v>2.7</v>
      </c>
      <c r="L42" s="314"/>
      <c r="M42" s="16"/>
      <c r="N42" s="17"/>
      <c r="O42" s="18"/>
      <c r="P42" s="18"/>
      <c r="Q42" s="8"/>
      <c r="R42" s="8"/>
      <c r="S42" s="8"/>
      <c r="T42" s="8"/>
      <c r="U42" s="8"/>
      <c r="V42" s="8"/>
      <c r="W42" s="8"/>
    </row>
    <row r="43" spans="1:23" x14ac:dyDescent="0.6">
      <c r="A43" s="12"/>
      <c r="B43" s="12"/>
      <c r="C43" s="2"/>
      <c r="D43" s="2"/>
      <c r="E43" s="41"/>
      <c r="H43" s="1" t="s">
        <v>203</v>
      </c>
      <c r="I43" s="314"/>
      <c r="J43" s="314"/>
      <c r="K43" s="315"/>
      <c r="L43" s="476">
        <v>3</v>
      </c>
      <c r="M43" s="16">
        <v>27</v>
      </c>
      <c r="N43" s="17">
        <v>1</v>
      </c>
      <c r="O43" s="18">
        <v>45415</v>
      </c>
      <c r="P43" s="18">
        <v>45415</v>
      </c>
      <c r="Q43" s="8"/>
      <c r="R43" s="8"/>
      <c r="S43" s="8"/>
      <c r="T43" s="8">
        <v>27</v>
      </c>
      <c r="U43" s="8"/>
      <c r="V43" s="8"/>
      <c r="W43" s="8"/>
    </row>
    <row r="44" spans="1:23" x14ac:dyDescent="0.6">
      <c r="A44" s="12" t="s">
        <v>119</v>
      </c>
      <c r="B44" s="12" t="s">
        <v>157</v>
      </c>
      <c r="C44" s="1" t="s">
        <v>203</v>
      </c>
      <c r="D44" s="7" t="s">
        <v>202</v>
      </c>
      <c r="E44" s="41" t="s">
        <v>254</v>
      </c>
      <c r="F44" s="10" t="s">
        <v>158</v>
      </c>
      <c r="H44" s="2"/>
      <c r="I44" s="314" t="s">
        <v>239</v>
      </c>
      <c r="J44" s="314">
        <v>125</v>
      </c>
      <c r="K44" s="477">
        <v>0.216</v>
      </c>
      <c r="L44" s="314"/>
      <c r="M44" s="16"/>
      <c r="N44" s="17"/>
      <c r="O44" s="18"/>
      <c r="P44" s="18"/>
      <c r="Q44" s="8"/>
      <c r="R44" s="8"/>
      <c r="S44" s="8"/>
      <c r="T44" s="8"/>
      <c r="U44" s="8"/>
      <c r="V44" s="8"/>
      <c r="W44" s="8"/>
    </row>
    <row r="45" spans="1:23" x14ac:dyDescent="0.6">
      <c r="A45" s="12"/>
      <c r="B45" s="12"/>
      <c r="C45" s="2"/>
      <c r="D45" s="2"/>
      <c r="E45" s="41"/>
      <c r="H45" s="1" t="s">
        <v>203</v>
      </c>
      <c r="I45" s="314"/>
      <c r="J45" s="314"/>
      <c r="K45" s="315"/>
      <c r="L45" s="476">
        <v>3</v>
      </c>
      <c r="M45" s="16">
        <v>27</v>
      </c>
      <c r="N45" s="17">
        <v>1</v>
      </c>
      <c r="O45" s="18">
        <v>45418</v>
      </c>
      <c r="P45" s="18">
        <v>45418</v>
      </c>
      <c r="Q45" s="8"/>
      <c r="R45" s="8"/>
      <c r="S45" s="8"/>
      <c r="T45" s="8"/>
      <c r="U45" s="8">
        <v>27</v>
      </c>
      <c r="V45" s="8"/>
      <c r="W45" s="8"/>
    </row>
    <row r="46" spans="1:23" x14ac:dyDescent="0.6">
      <c r="A46" s="12" t="s">
        <v>119</v>
      </c>
      <c r="B46" s="12" t="s">
        <v>157</v>
      </c>
      <c r="C46" s="1" t="s">
        <v>203</v>
      </c>
      <c r="D46" s="7" t="s">
        <v>202</v>
      </c>
      <c r="E46" s="40" t="s">
        <v>255</v>
      </c>
      <c r="F46" s="10" t="s">
        <v>156</v>
      </c>
      <c r="H46" s="2"/>
      <c r="I46" s="314" t="s">
        <v>256</v>
      </c>
      <c r="J46" s="314">
        <v>2</v>
      </c>
      <c r="K46" s="477">
        <v>13.5</v>
      </c>
      <c r="L46" s="314"/>
      <c r="M46" s="16"/>
      <c r="N46" s="17"/>
      <c r="O46" s="18"/>
      <c r="P46" s="18"/>
      <c r="Q46" s="8"/>
      <c r="R46" s="8"/>
      <c r="S46" s="8"/>
      <c r="T46" s="8"/>
      <c r="U46" s="8"/>
      <c r="V46" s="8"/>
      <c r="W46" s="8"/>
    </row>
    <row r="47" spans="1:23" x14ac:dyDescent="0.6">
      <c r="A47" s="12"/>
      <c r="B47" s="12"/>
      <c r="C47" s="2"/>
      <c r="D47" s="2"/>
      <c r="E47" s="42"/>
      <c r="H47" s="1" t="s">
        <v>203</v>
      </c>
      <c r="I47" s="314"/>
      <c r="J47" s="314"/>
      <c r="K47" s="315"/>
      <c r="L47" s="476">
        <v>3</v>
      </c>
      <c r="M47" s="16">
        <v>27</v>
      </c>
      <c r="N47" s="17">
        <v>1</v>
      </c>
      <c r="O47" s="18">
        <v>45418</v>
      </c>
      <c r="P47" s="18">
        <v>45418</v>
      </c>
      <c r="Q47" s="8"/>
      <c r="R47" s="8"/>
      <c r="S47" s="8"/>
      <c r="T47" s="8"/>
      <c r="U47" s="8">
        <v>27</v>
      </c>
      <c r="V47" s="8"/>
      <c r="W47" s="8"/>
    </row>
    <row r="48" spans="1:23" x14ac:dyDescent="0.6">
      <c r="A48" s="12" t="s">
        <v>119</v>
      </c>
      <c r="B48" s="12" t="s">
        <v>151</v>
      </c>
      <c r="C48" s="1" t="s">
        <v>203</v>
      </c>
      <c r="D48" s="7" t="s">
        <v>202</v>
      </c>
      <c r="E48" s="41" t="s">
        <v>257</v>
      </c>
      <c r="F48" s="10" t="s">
        <v>155</v>
      </c>
      <c r="H48" s="2"/>
      <c r="I48" s="314" t="s">
        <v>239</v>
      </c>
      <c r="J48" s="314">
        <v>130</v>
      </c>
      <c r="K48" s="477">
        <v>1.6153846153846154</v>
      </c>
      <c r="L48" s="314"/>
      <c r="M48" s="16"/>
      <c r="N48" s="17"/>
      <c r="O48" s="18"/>
      <c r="P48" s="18"/>
      <c r="Q48" s="8"/>
      <c r="R48" s="8"/>
      <c r="S48" s="8"/>
      <c r="T48" s="8"/>
      <c r="U48" s="8"/>
      <c r="V48" s="8"/>
      <c r="W48" s="8"/>
    </row>
    <row r="49" spans="1:24" x14ac:dyDescent="0.6">
      <c r="A49" s="12"/>
      <c r="B49" s="12"/>
      <c r="C49" s="2"/>
      <c r="D49" s="2"/>
      <c r="E49" s="41"/>
      <c r="H49" s="1" t="s">
        <v>203</v>
      </c>
      <c r="I49" s="314"/>
      <c r="J49" s="314"/>
      <c r="K49" s="315"/>
      <c r="L49" s="476">
        <v>3.3333333333333335</v>
      </c>
      <c r="M49" s="16">
        <v>210</v>
      </c>
      <c r="N49" s="17">
        <v>7</v>
      </c>
      <c r="O49" s="18">
        <v>45412</v>
      </c>
      <c r="P49" s="18">
        <v>45420</v>
      </c>
      <c r="Q49" s="8"/>
      <c r="R49" s="8"/>
      <c r="S49" s="8"/>
      <c r="T49" s="8">
        <v>120</v>
      </c>
      <c r="U49" s="8">
        <v>90</v>
      </c>
      <c r="V49" s="8"/>
      <c r="W49" s="8"/>
    </row>
    <row r="50" spans="1:24" x14ac:dyDescent="0.6">
      <c r="A50" s="12" t="s">
        <v>119</v>
      </c>
      <c r="B50" s="12" t="s">
        <v>151</v>
      </c>
      <c r="C50" s="1" t="s">
        <v>203</v>
      </c>
      <c r="D50" s="7" t="s">
        <v>202</v>
      </c>
      <c r="E50" s="41" t="s">
        <v>259</v>
      </c>
      <c r="F50" s="10" t="s">
        <v>154</v>
      </c>
      <c r="H50" s="2"/>
      <c r="I50" s="314" t="s">
        <v>260</v>
      </c>
      <c r="J50" s="314">
        <v>152</v>
      </c>
      <c r="K50" s="477">
        <v>0.98684210526315785</v>
      </c>
      <c r="L50" s="314"/>
      <c r="M50" s="16"/>
      <c r="N50" s="17"/>
      <c r="O50" s="18"/>
      <c r="P50" s="18"/>
      <c r="Q50" s="8"/>
      <c r="R50" s="8"/>
      <c r="S50" s="8"/>
      <c r="T50" s="8"/>
      <c r="U50" s="8"/>
      <c r="V50" s="8"/>
      <c r="W50" s="8"/>
    </row>
    <row r="51" spans="1:24" x14ac:dyDescent="0.6">
      <c r="A51" s="12"/>
      <c r="B51" s="12"/>
      <c r="C51" s="2"/>
      <c r="D51" s="2"/>
      <c r="E51" s="41"/>
      <c r="H51" s="1" t="s">
        <v>203</v>
      </c>
      <c r="I51" s="314"/>
      <c r="J51" s="314"/>
      <c r="K51" s="315"/>
      <c r="L51" s="476">
        <v>2.3809523809523809</v>
      </c>
      <c r="M51" s="16">
        <v>150</v>
      </c>
      <c r="N51" s="17">
        <v>7</v>
      </c>
      <c r="O51" s="18">
        <v>45412</v>
      </c>
      <c r="P51" s="18">
        <v>45420</v>
      </c>
      <c r="Q51" s="8"/>
      <c r="R51" s="8"/>
      <c r="S51" s="8"/>
      <c r="T51" s="8">
        <v>85.71</v>
      </c>
      <c r="U51" s="8">
        <v>64.290000000000006</v>
      </c>
      <c r="V51" s="8"/>
      <c r="W51" s="8"/>
    </row>
    <row r="52" spans="1:24" x14ac:dyDescent="0.6">
      <c r="A52" s="12" t="s">
        <v>119</v>
      </c>
      <c r="B52" s="12" t="s">
        <v>151</v>
      </c>
      <c r="C52" s="1" t="s">
        <v>203</v>
      </c>
      <c r="D52" s="7" t="s">
        <v>202</v>
      </c>
      <c r="E52" s="41" t="s">
        <v>261</v>
      </c>
      <c r="F52" s="10" t="s">
        <v>153</v>
      </c>
      <c r="H52" s="2"/>
      <c r="I52" s="314" t="s">
        <v>260</v>
      </c>
      <c r="J52" s="314">
        <v>325</v>
      </c>
      <c r="K52" s="477">
        <v>0.46153846153846156</v>
      </c>
      <c r="L52" s="314"/>
      <c r="M52" s="16"/>
      <c r="N52" s="17"/>
      <c r="O52" s="18"/>
      <c r="P52" s="18"/>
      <c r="Q52" s="8"/>
      <c r="R52" s="8"/>
      <c r="S52" s="8"/>
      <c r="T52" s="8"/>
      <c r="U52" s="8"/>
      <c r="V52" s="8"/>
      <c r="W52" s="8"/>
    </row>
    <row r="53" spans="1:24" x14ac:dyDescent="0.6">
      <c r="A53" s="12"/>
      <c r="B53" s="12"/>
      <c r="C53" s="2"/>
      <c r="D53" s="2"/>
      <c r="E53" s="41"/>
      <c r="H53" s="1" t="s">
        <v>203</v>
      </c>
      <c r="I53" s="314"/>
      <c r="J53" s="314"/>
      <c r="K53" s="315"/>
      <c r="L53" s="476">
        <v>2.3809523809523809</v>
      </c>
      <c r="M53" s="16">
        <v>150</v>
      </c>
      <c r="N53" s="17">
        <v>7</v>
      </c>
      <c r="O53" s="18">
        <v>45421</v>
      </c>
      <c r="P53" s="18">
        <v>45429</v>
      </c>
      <c r="Q53" s="8"/>
      <c r="R53" s="8"/>
      <c r="S53" s="8"/>
      <c r="T53" s="8"/>
      <c r="U53" s="8">
        <v>42.86</v>
      </c>
      <c r="V53" s="8">
        <v>107.14</v>
      </c>
      <c r="W53" s="8"/>
    </row>
    <row r="54" spans="1:24" x14ac:dyDescent="0.6">
      <c r="A54" s="12" t="s">
        <v>119</v>
      </c>
      <c r="B54" s="12" t="s">
        <v>151</v>
      </c>
      <c r="C54" s="1" t="s">
        <v>203</v>
      </c>
      <c r="D54" s="7" t="s">
        <v>202</v>
      </c>
      <c r="E54" s="41" t="s">
        <v>262</v>
      </c>
      <c r="F54" s="10" t="s">
        <v>152</v>
      </c>
      <c r="H54" s="2"/>
      <c r="I54" s="314" t="s">
        <v>239</v>
      </c>
      <c r="J54" s="314">
        <v>25</v>
      </c>
      <c r="K54" s="477">
        <v>6</v>
      </c>
      <c r="L54" s="314"/>
      <c r="M54" s="16"/>
      <c r="N54" s="17"/>
      <c r="O54" s="18"/>
      <c r="P54" s="18"/>
      <c r="Q54" s="8"/>
      <c r="R54" s="8"/>
      <c r="S54" s="8"/>
      <c r="T54" s="8"/>
      <c r="U54" s="8"/>
      <c r="V54" s="8"/>
      <c r="W54" s="8"/>
    </row>
    <row r="55" spans="1:24" x14ac:dyDescent="0.6">
      <c r="A55" s="12"/>
      <c r="B55" s="12"/>
      <c r="C55" s="2"/>
      <c r="D55" s="2"/>
      <c r="E55" s="41"/>
      <c r="H55" s="1" t="s">
        <v>203</v>
      </c>
      <c r="I55" s="314"/>
      <c r="J55" s="314"/>
      <c r="K55" s="315"/>
      <c r="L55" s="476">
        <v>2.3809523809523809</v>
      </c>
      <c r="M55" s="16">
        <v>150</v>
      </c>
      <c r="N55" s="17">
        <v>7</v>
      </c>
      <c r="O55" s="18">
        <v>45421</v>
      </c>
      <c r="P55" s="18">
        <v>45429</v>
      </c>
      <c r="Q55" s="8"/>
      <c r="R55" s="8"/>
      <c r="S55" s="8"/>
      <c r="T55" s="8"/>
      <c r="U55" s="8">
        <v>42.86</v>
      </c>
      <c r="V55" s="8">
        <v>107.14</v>
      </c>
      <c r="W55" s="8"/>
    </row>
    <row r="56" spans="1:24" x14ac:dyDescent="0.6">
      <c r="A56" s="12" t="s">
        <v>119</v>
      </c>
      <c r="B56" s="12" t="s">
        <v>151</v>
      </c>
      <c r="C56" s="1" t="s">
        <v>203</v>
      </c>
      <c r="D56" s="7" t="s">
        <v>202</v>
      </c>
      <c r="E56" s="41" t="s">
        <v>263</v>
      </c>
      <c r="F56" s="10" t="s">
        <v>150</v>
      </c>
      <c r="H56" s="2"/>
      <c r="I56" s="314" t="s">
        <v>243</v>
      </c>
      <c r="J56" s="314">
        <v>6.7</v>
      </c>
      <c r="K56" s="477">
        <v>22.388059701492537</v>
      </c>
      <c r="L56" s="314"/>
      <c r="M56" s="16"/>
      <c r="N56" s="17"/>
      <c r="O56" s="18"/>
      <c r="P56" s="18"/>
      <c r="Q56" s="8"/>
      <c r="R56" s="8"/>
      <c r="S56" s="8"/>
      <c r="T56" s="8"/>
      <c r="U56" s="8"/>
      <c r="V56" s="8"/>
      <c r="W56" s="8"/>
    </row>
    <row r="57" spans="1:24" x14ac:dyDescent="0.6">
      <c r="A57" s="12"/>
      <c r="B57" s="12"/>
      <c r="C57" s="2"/>
      <c r="D57" s="2"/>
      <c r="E57" s="42"/>
      <c r="H57" s="1" t="s">
        <v>203</v>
      </c>
      <c r="I57" s="314"/>
      <c r="J57" s="314"/>
      <c r="K57" s="315"/>
      <c r="L57" s="476">
        <v>2.7777777777777777</v>
      </c>
      <c r="M57" s="16">
        <v>150</v>
      </c>
      <c r="N57" s="17">
        <v>6</v>
      </c>
      <c r="O57" s="18">
        <v>45432</v>
      </c>
      <c r="P57" s="18">
        <v>45439</v>
      </c>
      <c r="Q57" s="8"/>
      <c r="R57" s="8"/>
      <c r="S57" s="8"/>
      <c r="T57" s="8"/>
      <c r="U57" s="8"/>
      <c r="V57" s="8"/>
      <c r="W57" s="8">
        <v>125</v>
      </c>
      <c r="X57" s="8">
        <v>25</v>
      </c>
    </row>
    <row r="58" spans="1:24" x14ac:dyDescent="0.6">
      <c r="A58" s="12" t="s">
        <v>119</v>
      </c>
      <c r="B58" s="12" t="s">
        <v>141</v>
      </c>
      <c r="C58" s="1" t="s">
        <v>203</v>
      </c>
      <c r="D58" s="7" t="s">
        <v>202</v>
      </c>
      <c r="E58" s="40" t="s">
        <v>264</v>
      </c>
      <c r="F58" s="10" t="s">
        <v>149</v>
      </c>
      <c r="H58" s="2"/>
      <c r="I58" s="314" t="s">
        <v>239</v>
      </c>
      <c r="J58" s="314">
        <v>118</v>
      </c>
      <c r="K58" s="477">
        <v>0.4576271186440678</v>
      </c>
      <c r="L58" s="314"/>
      <c r="M58" s="16"/>
      <c r="N58" s="17"/>
      <c r="O58" s="18"/>
      <c r="P58" s="18"/>
      <c r="Q58" s="8"/>
      <c r="R58" s="8"/>
      <c r="S58" s="8"/>
      <c r="T58" s="8"/>
      <c r="U58" s="8"/>
      <c r="V58" s="8"/>
      <c r="W58" s="8"/>
    </row>
    <row r="59" spans="1:24" x14ac:dyDescent="0.6">
      <c r="A59" s="12"/>
      <c r="B59" s="12"/>
      <c r="C59" s="2"/>
      <c r="D59" s="2"/>
      <c r="E59" s="40"/>
      <c r="H59" s="1" t="s">
        <v>203</v>
      </c>
      <c r="I59" s="314"/>
      <c r="J59" s="314"/>
      <c r="K59" s="315"/>
      <c r="L59" s="476">
        <v>6</v>
      </c>
      <c r="M59" s="16">
        <v>54</v>
      </c>
      <c r="N59" s="17">
        <v>1</v>
      </c>
      <c r="O59" s="18">
        <v>45421</v>
      </c>
      <c r="P59" s="18">
        <v>45421</v>
      </c>
      <c r="Q59" s="8"/>
      <c r="R59" s="8"/>
      <c r="S59" s="8"/>
      <c r="T59" s="8"/>
      <c r="U59" s="8">
        <v>54</v>
      </c>
      <c r="V59" s="8"/>
      <c r="W59" s="8"/>
    </row>
    <row r="60" spans="1:24" x14ac:dyDescent="0.6">
      <c r="A60" s="12" t="s">
        <v>119</v>
      </c>
      <c r="B60" s="12" t="s">
        <v>141</v>
      </c>
      <c r="C60" s="1" t="s">
        <v>203</v>
      </c>
      <c r="D60" s="7" t="s">
        <v>202</v>
      </c>
      <c r="E60" s="40" t="s">
        <v>265</v>
      </c>
      <c r="F60" s="10" t="s">
        <v>148</v>
      </c>
      <c r="H60" s="2"/>
      <c r="I60" s="314" t="s">
        <v>266</v>
      </c>
      <c r="J60" s="314">
        <v>1</v>
      </c>
      <c r="K60" s="477">
        <v>54</v>
      </c>
      <c r="L60" s="314"/>
      <c r="M60" s="16"/>
      <c r="N60" s="17"/>
      <c r="O60" s="18"/>
      <c r="P60" s="18"/>
      <c r="Q60" s="8"/>
      <c r="R60" s="8"/>
      <c r="S60" s="8"/>
      <c r="T60" s="8"/>
      <c r="U60" s="8"/>
      <c r="V60" s="8"/>
      <c r="W60" s="8"/>
    </row>
    <row r="61" spans="1:24" x14ac:dyDescent="0.6">
      <c r="A61" s="12"/>
      <c r="B61" s="12"/>
      <c r="C61" s="2"/>
      <c r="D61" s="2"/>
      <c r="E61" s="40"/>
      <c r="H61" s="1" t="s">
        <v>203</v>
      </c>
      <c r="I61" s="314"/>
      <c r="J61" s="314"/>
      <c r="K61" s="315"/>
      <c r="L61" s="476">
        <v>2</v>
      </c>
      <c r="M61" s="16">
        <v>54</v>
      </c>
      <c r="N61" s="17">
        <v>3</v>
      </c>
      <c r="O61" s="18">
        <v>45422</v>
      </c>
      <c r="P61" s="18">
        <v>45426</v>
      </c>
      <c r="Q61" s="8"/>
      <c r="R61" s="8"/>
      <c r="S61" s="8"/>
      <c r="T61" s="8"/>
      <c r="U61" s="8">
        <v>18</v>
      </c>
      <c r="V61" s="8">
        <v>36</v>
      </c>
      <c r="W61" s="8"/>
    </row>
    <row r="62" spans="1:24" x14ac:dyDescent="0.6">
      <c r="A62" s="12" t="s">
        <v>119</v>
      </c>
      <c r="B62" s="12" t="s">
        <v>141</v>
      </c>
      <c r="C62" s="1" t="s">
        <v>203</v>
      </c>
      <c r="D62" s="7" t="s">
        <v>202</v>
      </c>
      <c r="E62" s="40" t="s">
        <v>267</v>
      </c>
      <c r="F62" s="10" t="s">
        <v>147</v>
      </c>
      <c r="H62" s="2"/>
      <c r="I62" s="314" t="s">
        <v>268</v>
      </c>
      <c r="J62" s="314">
        <v>19</v>
      </c>
      <c r="K62" s="477">
        <v>2.8421052631578947</v>
      </c>
      <c r="L62" s="314"/>
      <c r="M62" s="16"/>
      <c r="N62" s="17"/>
      <c r="O62" s="18"/>
      <c r="P62" s="18"/>
      <c r="Q62" s="8"/>
      <c r="R62" s="8"/>
      <c r="S62" s="8"/>
      <c r="T62" s="8"/>
      <c r="U62" s="8"/>
      <c r="V62" s="8"/>
      <c r="W62" s="8"/>
    </row>
    <row r="63" spans="1:24" x14ac:dyDescent="0.6">
      <c r="A63" s="12"/>
      <c r="B63" s="12"/>
      <c r="C63" s="2"/>
      <c r="D63" s="2"/>
      <c r="E63" s="40"/>
      <c r="H63" s="1" t="s">
        <v>203</v>
      </c>
      <c r="I63" s="314"/>
      <c r="J63" s="314"/>
      <c r="K63" s="315"/>
      <c r="L63" s="476">
        <v>3</v>
      </c>
      <c r="M63" s="16">
        <v>54</v>
      </c>
      <c r="N63" s="17">
        <v>2</v>
      </c>
      <c r="O63" s="18">
        <v>45427</v>
      </c>
      <c r="P63" s="18">
        <v>45428</v>
      </c>
      <c r="Q63" s="8"/>
      <c r="R63" s="8"/>
      <c r="S63" s="8"/>
      <c r="T63" s="8"/>
      <c r="U63" s="8"/>
      <c r="V63" s="8">
        <v>54</v>
      </c>
      <c r="W63" s="8"/>
    </row>
    <row r="64" spans="1:24" x14ac:dyDescent="0.6">
      <c r="A64" s="12" t="s">
        <v>119</v>
      </c>
      <c r="B64" s="12" t="s">
        <v>141</v>
      </c>
      <c r="C64" s="1" t="s">
        <v>203</v>
      </c>
      <c r="D64" s="7" t="s">
        <v>202</v>
      </c>
      <c r="E64" s="40" t="s">
        <v>269</v>
      </c>
      <c r="F64" s="10" t="s">
        <v>146</v>
      </c>
      <c r="H64" s="2"/>
      <c r="I64" s="314" t="s">
        <v>239</v>
      </c>
      <c r="J64" s="314">
        <v>150</v>
      </c>
      <c r="K64" s="477">
        <v>0.36</v>
      </c>
      <c r="L64" s="314"/>
      <c r="M64" s="16"/>
      <c r="N64" s="17"/>
      <c r="O64" s="18"/>
      <c r="P64" s="18"/>
      <c r="Q64" s="8"/>
      <c r="R64" s="8"/>
      <c r="S64" s="8"/>
      <c r="T64" s="8"/>
      <c r="U64" s="8"/>
      <c r="V64" s="8"/>
      <c r="W64" s="8"/>
    </row>
    <row r="65" spans="1:25" x14ac:dyDescent="0.6">
      <c r="A65" s="12"/>
      <c r="B65" s="12"/>
      <c r="C65" s="2"/>
      <c r="D65" s="2"/>
      <c r="E65" s="40"/>
      <c r="H65" s="1" t="s">
        <v>203</v>
      </c>
      <c r="I65" s="314"/>
      <c r="J65" s="314"/>
      <c r="K65" s="315"/>
      <c r="L65" s="476">
        <v>3</v>
      </c>
      <c r="M65" s="16">
        <v>54</v>
      </c>
      <c r="N65" s="17">
        <v>2</v>
      </c>
      <c r="O65" s="18">
        <v>45429</v>
      </c>
      <c r="P65" s="18">
        <v>45432</v>
      </c>
      <c r="Q65" s="8"/>
      <c r="R65" s="8"/>
      <c r="S65" s="8"/>
      <c r="T65" s="8"/>
      <c r="U65" s="8"/>
      <c r="V65" s="8">
        <v>27</v>
      </c>
      <c r="W65" s="8">
        <v>27</v>
      </c>
    </row>
    <row r="66" spans="1:25" x14ac:dyDescent="0.6">
      <c r="A66" s="12" t="s">
        <v>119</v>
      </c>
      <c r="B66" s="12" t="s">
        <v>141</v>
      </c>
      <c r="C66" s="1" t="s">
        <v>203</v>
      </c>
      <c r="D66" s="7" t="s">
        <v>202</v>
      </c>
      <c r="E66" s="40" t="s">
        <v>270</v>
      </c>
      <c r="F66" s="10" t="s">
        <v>145</v>
      </c>
      <c r="H66" s="2"/>
      <c r="I66" s="314" t="s">
        <v>239</v>
      </c>
      <c r="J66" s="314">
        <v>100</v>
      </c>
      <c r="K66" s="477">
        <v>0.54</v>
      </c>
      <c r="L66" s="314"/>
      <c r="M66" s="16"/>
      <c r="N66" s="17"/>
      <c r="O66" s="18"/>
      <c r="P66" s="18"/>
      <c r="Q66" s="8"/>
      <c r="R66" s="8"/>
      <c r="S66" s="8"/>
      <c r="T66" s="8"/>
      <c r="U66" s="8"/>
      <c r="V66" s="8"/>
      <c r="W66" s="8"/>
    </row>
    <row r="67" spans="1:25" x14ac:dyDescent="0.6">
      <c r="A67" s="12"/>
      <c r="B67" s="12"/>
      <c r="C67" s="2"/>
      <c r="D67" s="2"/>
      <c r="E67" s="40"/>
      <c r="H67" s="1" t="s">
        <v>203</v>
      </c>
      <c r="I67" s="314"/>
      <c r="J67" s="314"/>
      <c r="K67" s="315"/>
      <c r="L67" s="476">
        <v>3</v>
      </c>
      <c r="M67" s="16">
        <v>54</v>
      </c>
      <c r="N67" s="17">
        <v>2</v>
      </c>
      <c r="O67" s="18">
        <v>45433</v>
      </c>
      <c r="P67" s="18">
        <v>45434</v>
      </c>
      <c r="Q67" s="8"/>
      <c r="R67" s="8"/>
      <c r="S67" s="8"/>
      <c r="T67" s="8"/>
      <c r="U67" s="8"/>
      <c r="V67" s="8"/>
      <c r="W67" s="8">
        <v>54</v>
      </c>
    </row>
    <row r="68" spans="1:25" x14ac:dyDescent="0.6">
      <c r="A68" s="12" t="s">
        <v>119</v>
      </c>
      <c r="B68" s="12" t="s">
        <v>141</v>
      </c>
      <c r="C68" s="1" t="s">
        <v>203</v>
      </c>
      <c r="D68" s="7" t="s">
        <v>202</v>
      </c>
      <c r="E68" s="40" t="s">
        <v>271</v>
      </c>
      <c r="F68" s="10" t="s">
        <v>144</v>
      </c>
      <c r="H68" s="2"/>
      <c r="I68" s="314" t="s">
        <v>239</v>
      </c>
      <c r="J68" s="314">
        <v>100</v>
      </c>
      <c r="K68" s="477">
        <v>0.54</v>
      </c>
      <c r="L68" s="314"/>
      <c r="M68" s="16"/>
      <c r="N68" s="17"/>
      <c r="O68" s="18"/>
      <c r="P68" s="18"/>
      <c r="Q68" s="8"/>
      <c r="R68" s="8"/>
      <c r="S68" s="8"/>
      <c r="T68" s="8"/>
      <c r="U68" s="8"/>
      <c r="V68" s="8"/>
      <c r="W68" s="8"/>
    </row>
    <row r="69" spans="1:25" x14ac:dyDescent="0.6">
      <c r="A69" s="12"/>
      <c r="B69" s="12"/>
      <c r="C69" s="2"/>
      <c r="D69" s="2"/>
      <c r="E69" s="40"/>
      <c r="H69" s="1" t="s">
        <v>203</v>
      </c>
      <c r="I69" s="314"/>
      <c r="J69" s="314"/>
      <c r="K69" s="315"/>
      <c r="L69" s="476">
        <v>3</v>
      </c>
      <c r="M69" s="16">
        <v>54</v>
      </c>
      <c r="N69" s="17">
        <v>2</v>
      </c>
      <c r="O69" s="18">
        <v>45435</v>
      </c>
      <c r="P69" s="18">
        <v>45436</v>
      </c>
      <c r="Q69" s="8"/>
      <c r="R69" s="8"/>
      <c r="S69" s="8"/>
      <c r="T69" s="8"/>
      <c r="U69" s="8"/>
      <c r="V69" s="8"/>
      <c r="W69" s="8">
        <v>54</v>
      </c>
    </row>
    <row r="70" spans="1:25" x14ac:dyDescent="0.6">
      <c r="A70" s="12" t="s">
        <v>119</v>
      </c>
      <c r="B70" s="12" t="s">
        <v>141</v>
      </c>
      <c r="C70" s="1" t="s">
        <v>203</v>
      </c>
      <c r="D70" s="7" t="s">
        <v>202</v>
      </c>
      <c r="E70" s="40" t="s">
        <v>272</v>
      </c>
      <c r="F70" s="10" t="s">
        <v>143</v>
      </c>
      <c r="H70" s="2"/>
      <c r="I70" s="314" t="s">
        <v>239</v>
      </c>
      <c r="J70" s="314">
        <v>150</v>
      </c>
      <c r="K70" s="477">
        <v>0.36</v>
      </c>
      <c r="L70" s="314"/>
      <c r="M70" s="16"/>
      <c r="N70" s="17"/>
      <c r="O70" s="18"/>
      <c r="P70" s="18"/>
      <c r="Q70" s="8"/>
      <c r="R70" s="8"/>
      <c r="S70" s="8"/>
      <c r="T70" s="8"/>
      <c r="U70" s="8"/>
      <c r="V70" s="8"/>
      <c r="W70" s="8"/>
    </row>
    <row r="71" spans="1:25" x14ac:dyDescent="0.6">
      <c r="A71" s="12"/>
      <c r="B71" s="12"/>
      <c r="C71" s="2"/>
      <c r="D71" s="2"/>
      <c r="E71" s="40"/>
      <c r="H71" s="1" t="s">
        <v>203</v>
      </c>
      <c r="I71" s="314"/>
      <c r="J71" s="314"/>
      <c r="K71" s="315"/>
      <c r="L71" s="476">
        <v>3</v>
      </c>
      <c r="M71" s="16">
        <v>54</v>
      </c>
      <c r="N71" s="17">
        <v>2</v>
      </c>
      <c r="O71" s="18">
        <v>45439</v>
      </c>
      <c r="P71" s="18">
        <v>45440</v>
      </c>
      <c r="Q71" s="8"/>
      <c r="R71" s="8"/>
      <c r="S71" s="8"/>
      <c r="T71" s="8"/>
      <c r="U71" s="8"/>
      <c r="V71" s="8"/>
      <c r="W71" s="8"/>
      <c r="X71" s="8">
        <v>54</v>
      </c>
    </row>
    <row r="72" spans="1:25" x14ac:dyDescent="0.6">
      <c r="A72" s="12" t="s">
        <v>119</v>
      </c>
      <c r="B72" s="12" t="s">
        <v>141</v>
      </c>
      <c r="C72" s="1" t="s">
        <v>203</v>
      </c>
      <c r="D72" s="7" t="s">
        <v>202</v>
      </c>
      <c r="E72" s="40" t="s">
        <v>273</v>
      </c>
      <c r="F72" s="10" t="s">
        <v>142</v>
      </c>
      <c r="H72" s="2"/>
      <c r="I72" s="314" t="s">
        <v>230</v>
      </c>
      <c r="J72" s="314">
        <v>30</v>
      </c>
      <c r="K72" s="477">
        <v>1.8</v>
      </c>
      <c r="L72" s="314"/>
      <c r="M72" s="16"/>
      <c r="N72" s="17"/>
      <c r="O72" s="18"/>
      <c r="P72" s="18"/>
      <c r="Q72" s="8"/>
      <c r="R72" s="8"/>
      <c r="S72" s="8"/>
      <c r="T72" s="8"/>
      <c r="U72" s="8"/>
      <c r="V72" s="8"/>
      <c r="W72" s="8"/>
    </row>
    <row r="73" spans="1:25" x14ac:dyDescent="0.6">
      <c r="A73" s="12"/>
      <c r="B73" s="12"/>
      <c r="C73" s="2"/>
      <c r="D73" s="2"/>
      <c r="E73" s="40"/>
      <c r="H73" s="1" t="s">
        <v>203</v>
      </c>
      <c r="I73" s="314"/>
      <c r="J73" s="314"/>
      <c r="K73" s="315"/>
      <c r="L73" s="476">
        <v>3</v>
      </c>
      <c r="M73" s="16">
        <v>54</v>
      </c>
      <c r="N73" s="17">
        <v>2</v>
      </c>
      <c r="O73" s="18">
        <v>45441</v>
      </c>
      <c r="P73" s="18">
        <v>45442</v>
      </c>
      <c r="Q73" s="8"/>
      <c r="R73" s="8"/>
      <c r="S73" s="8"/>
      <c r="T73" s="8"/>
      <c r="U73" s="8"/>
      <c r="V73" s="8"/>
      <c r="W73" s="8"/>
      <c r="X73" s="8">
        <v>54</v>
      </c>
    </row>
    <row r="74" spans="1:25" x14ac:dyDescent="0.6">
      <c r="A74" s="12" t="s">
        <v>119</v>
      </c>
      <c r="B74" s="12" t="s">
        <v>141</v>
      </c>
      <c r="C74" s="1" t="s">
        <v>203</v>
      </c>
      <c r="D74" s="7" t="s">
        <v>202</v>
      </c>
      <c r="E74" s="40" t="s">
        <v>274</v>
      </c>
      <c r="F74" s="10" t="s">
        <v>140</v>
      </c>
      <c r="H74" s="2"/>
      <c r="I74" s="314" t="s">
        <v>239</v>
      </c>
      <c r="J74" s="314">
        <v>100</v>
      </c>
      <c r="K74" s="477">
        <v>0.54</v>
      </c>
      <c r="L74" s="314"/>
      <c r="M74" s="16"/>
      <c r="N74" s="17"/>
      <c r="O74" s="18"/>
      <c r="P74" s="18"/>
      <c r="Q74" s="8"/>
      <c r="R74" s="8"/>
      <c r="S74" s="8"/>
      <c r="T74" s="8"/>
      <c r="U74" s="8"/>
      <c r="V74" s="8"/>
      <c r="W74" s="8"/>
    </row>
    <row r="75" spans="1:25" x14ac:dyDescent="0.6">
      <c r="A75" s="12"/>
      <c r="B75" s="12"/>
      <c r="C75" s="2"/>
      <c r="D75" s="2"/>
      <c r="E75" s="42"/>
      <c r="H75" s="1" t="s">
        <v>203</v>
      </c>
      <c r="I75" s="314"/>
      <c r="J75" s="314"/>
      <c r="K75" s="315"/>
      <c r="L75" s="476">
        <v>3</v>
      </c>
      <c r="M75" s="16">
        <v>54</v>
      </c>
      <c r="N75" s="17">
        <v>2</v>
      </c>
      <c r="O75" s="18">
        <v>45443</v>
      </c>
      <c r="P75" s="18">
        <v>45446</v>
      </c>
      <c r="Q75" s="8"/>
      <c r="R75" s="8"/>
      <c r="S75" s="8"/>
      <c r="T75" s="8"/>
      <c r="U75" s="8"/>
      <c r="V75" s="8"/>
      <c r="W75" s="8"/>
      <c r="X75" s="8">
        <v>27</v>
      </c>
      <c r="Y75" s="8">
        <v>27</v>
      </c>
    </row>
    <row r="76" spans="1:25" x14ac:dyDescent="0.6">
      <c r="A76" s="12" t="s">
        <v>119</v>
      </c>
      <c r="B76" s="12" t="s">
        <v>137</v>
      </c>
      <c r="C76" s="1" t="s">
        <v>203</v>
      </c>
      <c r="D76" s="7" t="s">
        <v>202</v>
      </c>
      <c r="E76" s="40" t="s">
        <v>275</v>
      </c>
      <c r="F76" s="10" t="s">
        <v>139</v>
      </c>
      <c r="H76" s="2"/>
      <c r="I76" s="314" t="s">
        <v>239</v>
      </c>
      <c r="J76" s="314">
        <v>42</v>
      </c>
      <c r="K76" s="477">
        <v>2</v>
      </c>
      <c r="L76" s="314"/>
      <c r="M76" s="16"/>
      <c r="N76" s="17"/>
      <c r="O76" s="18"/>
      <c r="P76" s="18"/>
      <c r="Q76" s="8"/>
      <c r="R76" s="8"/>
      <c r="S76" s="8"/>
      <c r="T76" s="8"/>
      <c r="U76" s="8"/>
      <c r="V76" s="8"/>
      <c r="W76" s="8"/>
    </row>
    <row r="77" spans="1:25" x14ac:dyDescent="0.6">
      <c r="A77" s="12"/>
      <c r="B77" s="12"/>
      <c r="C77" s="2"/>
      <c r="D77" s="2"/>
      <c r="E77" s="40"/>
      <c r="H77" s="1" t="s">
        <v>203</v>
      </c>
      <c r="I77" s="314"/>
      <c r="J77" s="314"/>
      <c r="K77" s="315"/>
      <c r="L77" s="476">
        <v>2.3333333333333335</v>
      </c>
      <c r="M77" s="16">
        <v>84</v>
      </c>
      <c r="N77" s="17">
        <v>4</v>
      </c>
      <c r="O77" s="18">
        <v>45440</v>
      </c>
      <c r="P77" s="18">
        <v>45443</v>
      </c>
      <c r="Q77" s="8"/>
      <c r="R77" s="8"/>
      <c r="S77" s="8"/>
      <c r="T77" s="8"/>
      <c r="U77" s="8"/>
      <c r="V77" s="8"/>
      <c r="W77" s="8"/>
      <c r="X77" s="8">
        <v>84</v>
      </c>
    </row>
    <row r="78" spans="1:25" x14ac:dyDescent="0.6">
      <c r="A78" s="12" t="s">
        <v>119</v>
      </c>
      <c r="B78" s="12" t="s">
        <v>137</v>
      </c>
      <c r="C78" s="1" t="s">
        <v>203</v>
      </c>
      <c r="D78" s="7" t="s">
        <v>202</v>
      </c>
      <c r="E78" s="40" t="s">
        <v>276</v>
      </c>
      <c r="F78" s="10" t="s">
        <v>138</v>
      </c>
      <c r="H78" s="2"/>
      <c r="I78" s="314" t="s">
        <v>239</v>
      </c>
      <c r="J78" s="314">
        <v>42</v>
      </c>
      <c r="K78" s="477">
        <v>2</v>
      </c>
      <c r="L78" s="314"/>
      <c r="M78" s="16"/>
      <c r="N78" s="17"/>
      <c r="O78" s="18"/>
      <c r="P78" s="18"/>
      <c r="Q78" s="8"/>
      <c r="R78" s="8"/>
      <c r="S78" s="8"/>
      <c r="T78" s="8"/>
      <c r="U78" s="8"/>
      <c r="V78" s="8"/>
      <c r="W78" s="8"/>
    </row>
    <row r="79" spans="1:25" x14ac:dyDescent="0.6">
      <c r="A79" s="12"/>
      <c r="B79" s="12"/>
      <c r="C79" s="2"/>
      <c r="D79" s="2"/>
      <c r="E79" s="40"/>
      <c r="H79" s="1" t="s">
        <v>203</v>
      </c>
      <c r="I79" s="314"/>
      <c r="J79" s="314"/>
      <c r="K79" s="315"/>
      <c r="L79" s="476">
        <v>3.1111111111111112</v>
      </c>
      <c r="M79" s="16">
        <v>84</v>
      </c>
      <c r="N79" s="17">
        <v>3</v>
      </c>
      <c r="O79" s="18">
        <v>45446</v>
      </c>
      <c r="P79" s="18">
        <v>45448</v>
      </c>
      <c r="Q79" s="8"/>
      <c r="R79" s="8"/>
      <c r="S79" s="8"/>
      <c r="T79" s="8"/>
      <c r="U79" s="8"/>
      <c r="V79" s="8"/>
      <c r="W79" s="8"/>
      <c r="Y79" s="8">
        <v>84</v>
      </c>
    </row>
    <row r="80" spans="1:25" x14ac:dyDescent="0.6">
      <c r="A80" s="12" t="s">
        <v>119</v>
      </c>
      <c r="B80" s="12" t="s">
        <v>137</v>
      </c>
      <c r="C80" s="1" t="s">
        <v>203</v>
      </c>
      <c r="D80" s="7" t="s">
        <v>202</v>
      </c>
      <c r="E80" s="40" t="s">
        <v>277</v>
      </c>
      <c r="F80" s="10" t="s">
        <v>136</v>
      </c>
      <c r="H80" s="2"/>
      <c r="I80" s="314" t="s">
        <v>239</v>
      </c>
      <c r="J80" s="314">
        <v>42</v>
      </c>
      <c r="K80" s="477">
        <v>2</v>
      </c>
      <c r="L80" s="314"/>
      <c r="M80" s="16"/>
      <c r="N80" s="17"/>
      <c r="O80" s="18"/>
      <c r="P80" s="18"/>
      <c r="Q80" s="8"/>
      <c r="R80" s="8"/>
      <c r="S80" s="8"/>
      <c r="T80" s="8"/>
      <c r="U80" s="8"/>
      <c r="V80" s="8"/>
      <c r="W80" s="8"/>
    </row>
    <row r="81" spans="1:25" x14ac:dyDescent="0.6">
      <c r="A81" s="12"/>
      <c r="B81" s="12"/>
      <c r="C81" s="2"/>
      <c r="D81" s="2"/>
      <c r="E81" s="42"/>
      <c r="H81" s="1" t="s">
        <v>203</v>
      </c>
      <c r="I81" s="314"/>
      <c r="J81" s="314"/>
      <c r="K81" s="315"/>
      <c r="L81" s="476">
        <v>3.1111111111111112</v>
      </c>
      <c r="M81" s="16">
        <v>84</v>
      </c>
      <c r="N81" s="17">
        <v>3</v>
      </c>
      <c r="O81" s="18">
        <v>45446</v>
      </c>
      <c r="P81" s="18">
        <v>45448</v>
      </c>
      <c r="Q81" s="8"/>
      <c r="R81" s="8"/>
      <c r="S81" s="8"/>
      <c r="T81" s="8"/>
      <c r="U81" s="8"/>
      <c r="V81" s="8"/>
      <c r="W81" s="8"/>
      <c r="Y81" s="8">
        <v>84</v>
      </c>
    </row>
    <row r="82" spans="1:25" x14ac:dyDescent="0.6">
      <c r="A82" s="12" t="s">
        <v>119</v>
      </c>
      <c r="B82" s="12" t="s">
        <v>132</v>
      </c>
      <c r="C82" s="1" t="s">
        <v>203</v>
      </c>
      <c r="D82" s="7" t="s">
        <v>202</v>
      </c>
      <c r="E82" s="40" t="s">
        <v>278</v>
      </c>
      <c r="F82" s="10" t="s">
        <v>135</v>
      </c>
      <c r="H82" s="2"/>
      <c r="I82" s="314" t="s">
        <v>239</v>
      </c>
      <c r="J82" s="314">
        <v>17</v>
      </c>
      <c r="K82" s="477">
        <v>0.76470588235294112</v>
      </c>
      <c r="L82" s="314"/>
      <c r="M82" s="16"/>
      <c r="N82" s="17"/>
      <c r="O82" s="18"/>
      <c r="P82" s="18"/>
      <c r="Q82" s="8"/>
      <c r="R82" s="8"/>
      <c r="S82" s="8"/>
      <c r="T82" s="8"/>
      <c r="U82" s="8"/>
      <c r="V82" s="8"/>
      <c r="W82" s="8"/>
    </row>
    <row r="83" spans="1:25" x14ac:dyDescent="0.6">
      <c r="A83" s="12"/>
      <c r="B83" s="12"/>
      <c r="C83" s="2"/>
      <c r="D83" s="2"/>
      <c r="E83" s="40"/>
      <c r="H83" s="1" t="s">
        <v>203</v>
      </c>
      <c r="I83" s="314"/>
      <c r="J83" s="314"/>
      <c r="K83" s="315"/>
      <c r="L83" s="476">
        <v>0.48148148148148145</v>
      </c>
      <c r="M83" s="16">
        <v>13</v>
      </c>
      <c r="N83" s="17">
        <v>3</v>
      </c>
      <c r="O83" s="18">
        <v>45422</v>
      </c>
      <c r="P83" s="18">
        <v>45426</v>
      </c>
      <c r="Q83" s="8"/>
      <c r="R83" s="8"/>
      <c r="S83" s="8"/>
      <c r="T83" s="8"/>
      <c r="U83" s="8">
        <v>4.33</v>
      </c>
      <c r="V83" s="8">
        <v>8.67</v>
      </c>
      <c r="W83" s="8"/>
    </row>
    <row r="84" spans="1:25" x14ac:dyDescent="0.6">
      <c r="A84" s="12" t="s">
        <v>119</v>
      </c>
      <c r="B84" s="12" t="s">
        <v>132</v>
      </c>
      <c r="C84" s="1" t="s">
        <v>203</v>
      </c>
      <c r="D84" s="7" t="s">
        <v>202</v>
      </c>
      <c r="E84" s="40" t="s">
        <v>280</v>
      </c>
      <c r="F84" s="10" t="s">
        <v>134</v>
      </c>
      <c r="H84" s="2"/>
      <c r="I84" s="314" t="s">
        <v>239</v>
      </c>
      <c r="J84" s="314">
        <v>17</v>
      </c>
      <c r="K84" s="477">
        <v>0.82352941176470584</v>
      </c>
      <c r="L84" s="314"/>
      <c r="M84" s="16"/>
      <c r="N84" s="17"/>
      <c r="O84" s="18"/>
      <c r="P84" s="18"/>
      <c r="Q84" s="8"/>
      <c r="R84" s="8"/>
      <c r="S84" s="8"/>
      <c r="T84" s="8"/>
      <c r="U84" s="8"/>
      <c r="V84" s="8"/>
      <c r="W84" s="8"/>
    </row>
    <row r="85" spans="1:25" x14ac:dyDescent="0.6">
      <c r="A85" s="12"/>
      <c r="B85" s="12"/>
      <c r="C85" s="2"/>
      <c r="D85" s="2"/>
      <c r="E85" s="40"/>
      <c r="H85" s="1" t="s">
        <v>203</v>
      </c>
      <c r="I85" s="314"/>
      <c r="J85" s="314"/>
      <c r="K85" s="315"/>
      <c r="L85" s="476">
        <v>1.5555555555555556</v>
      </c>
      <c r="M85" s="16">
        <v>14</v>
      </c>
      <c r="N85" s="17">
        <v>1</v>
      </c>
      <c r="O85" s="18">
        <v>45427</v>
      </c>
      <c r="P85" s="18">
        <v>45427</v>
      </c>
      <c r="Q85" s="8"/>
      <c r="R85" s="8"/>
      <c r="S85" s="8"/>
      <c r="T85" s="8"/>
      <c r="U85" s="8"/>
      <c r="V85" s="8">
        <v>14</v>
      </c>
      <c r="W85" s="8"/>
    </row>
    <row r="86" spans="1:25" x14ac:dyDescent="0.6">
      <c r="A86" s="12" t="s">
        <v>119</v>
      </c>
      <c r="B86" s="12" t="s">
        <v>132</v>
      </c>
      <c r="C86" s="1" t="s">
        <v>203</v>
      </c>
      <c r="D86" s="7" t="s">
        <v>202</v>
      </c>
      <c r="E86" s="40" t="s">
        <v>281</v>
      </c>
      <c r="F86" s="10" t="s">
        <v>133</v>
      </c>
      <c r="H86" s="2"/>
      <c r="I86" s="314" t="s">
        <v>239</v>
      </c>
      <c r="J86" s="314">
        <v>8.5</v>
      </c>
      <c r="K86" s="477">
        <v>1.6470588235294117</v>
      </c>
      <c r="L86" s="314"/>
      <c r="M86" s="16"/>
      <c r="N86" s="17"/>
      <c r="O86" s="18"/>
      <c r="P86" s="18"/>
      <c r="Q86" s="8"/>
      <c r="R86" s="8"/>
      <c r="S86" s="8"/>
      <c r="T86" s="8"/>
      <c r="U86" s="8"/>
      <c r="V86" s="8"/>
      <c r="W86" s="8"/>
    </row>
    <row r="87" spans="1:25" x14ac:dyDescent="0.6">
      <c r="A87" s="12"/>
      <c r="B87" s="12"/>
      <c r="C87" s="2"/>
      <c r="D87" s="2"/>
      <c r="E87" s="40"/>
      <c r="H87" s="1" t="s">
        <v>203</v>
      </c>
      <c r="I87" s="314"/>
      <c r="J87" s="314"/>
      <c r="K87" s="315"/>
      <c r="L87" s="476">
        <v>0.77777777777777779</v>
      </c>
      <c r="M87" s="16">
        <v>14</v>
      </c>
      <c r="N87" s="17">
        <v>2</v>
      </c>
      <c r="O87" s="18">
        <v>45428</v>
      </c>
      <c r="P87" s="18">
        <v>45429</v>
      </c>
      <c r="Q87" s="8"/>
      <c r="R87" s="8"/>
      <c r="S87" s="8"/>
      <c r="T87" s="8"/>
      <c r="U87" s="8"/>
      <c r="V87" s="8">
        <v>14</v>
      </c>
      <c r="W87" s="8"/>
    </row>
    <row r="88" spans="1:25" x14ac:dyDescent="0.6">
      <c r="A88" s="12" t="s">
        <v>119</v>
      </c>
      <c r="B88" s="12" t="s">
        <v>132</v>
      </c>
      <c r="C88" s="1" t="s">
        <v>203</v>
      </c>
      <c r="D88" s="7" t="s">
        <v>202</v>
      </c>
      <c r="E88" s="40" t="s">
        <v>282</v>
      </c>
      <c r="F88" s="10" t="s">
        <v>131</v>
      </c>
      <c r="H88" s="2"/>
      <c r="I88" s="314" t="s">
        <v>239</v>
      </c>
      <c r="J88" s="314">
        <v>8</v>
      </c>
      <c r="K88" s="477">
        <v>1.625</v>
      </c>
      <c r="L88" s="314"/>
      <c r="M88" s="16"/>
      <c r="N88" s="17"/>
      <c r="O88" s="18"/>
      <c r="P88" s="18"/>
      <c r="Q88" s="8"/>
      <c r="R88" s="8"/>
      <c r="S88" s="8"/>
      <c r="T88" s="8"/>
      <c r="U88" s="8"/>
      <c r="V88" s="8"/>
      <c r="W88" s="8"/>
    </row>
    <row r="89" spans="1:25" x14ac:dyDescent="0.6">
      <c r="A89" s="12"/>
      <c r="B89" s="12"/>
      <c r="C89" s="2"/>
      <c r="D89" s="2"/>
      <c r="E89" s="40"/>
      <c r="H89" s="1" t="s">
        <v>203</v>
      </c>
      <c r="I89" s="314"/>
      <c r="J89" s="314"/>
      <c r="K89" s="315"/>
      <c r="L89" s="476">
        <v>0.72222222222222221</v>
      </c>
      <c r="M89" s="16">
        <v>13</v>
      </c>
      <c r="N89" s="17">
        <v>2</v>
      </c>
      <c r="O89" s="18">
        <v>45428</v>
      </c>
      <c r="P89" s="18">
        <v>45429</v>
      </c>
      <c r="Q89" s="8"/>
      <c r="R89" s="8"/>
      <c r="S89" s="8"/>
      <c r="T89" s="8"/>
      <c r="U89" s="8"/>
      <c r="V89" s="8">
        <v>13</v>
      </c>
      <c r="W89" s="8"/>
    </row>
    <row r="90" spans="1:25" x14ac:dyDescent="0.6">
      <c r="A90" s="12" t="s">
        <v>119</v>
      </c>
      <c r="B90" s="12" t="s">
        <v>126</v>
      </c>
      <c r="C90" s="1" t="s">
        <v>203</v>
      </c>
      <c r="D90" s="7" t="s">
        <v>202</v>
      </c>
      <c r="E90" s="40" t="s">
        <v>283</v>
      </c>
      <c r="F90" s="10" t="s">
        <v>130</v>
      </c>
      <c r="H90" s="2"/>
      <c r="I90" s="314" t="s">
        <v>230</v>
      </c>
      <c r="J90" s="314">
        <v>28</v>
      </c>
      <c r="K90" s="477">
        <v>0.7857142857142857</v>
      </c>
      <c r="L90" s="314"/>
      <c r="M90" s="16"/>
      <c r="N90" s="17"/>
      <c r="O90" s="18"/>
      <c r="P90" s="18"/>
      <c r="Q90" s="8"/>
      <c r="R90" s="8"/>
      <c r="S90" s="8"/>
      <c r="T90" s="8"/>
      <c r="U90" s="8"/>
      <c r="V90" s="8"/>
      <c r="W90" s="8"/>
    </row>
    <row r="91" spans="1:25" x14ac:dyDescent="0.6">
      <c r="A91" s="12"/>
      <c r="B91" s="12"/>
      <c r="C91" s="2"/>
      <c r="D91" s="2"/>
      <c r="E91" s="40"/>
      <c r="H91" s="1" t="s">
        <v>203</v>
      </c>
      <c r="I91" s="314"/>
      <c r="J91" s="314"/>
      <c r="K91" s="315"/>
      <c r="L91" s="476">
        <v>2.4444444444444446</v>
      </c>
      <c r="M91" s="16">
        <v>22</v>
      </c>
      <c r="N91" s="17">
        <v>1</v>
      </c>
      <c r="O91" s="18">
        <v>45439</v>
      </c>
      <c r="P91" s="18">
        <v>45439</v>
      </c>
      <c r="Q91" s="8"/>
      <c r="R91" s="8"/>
      <c r="S91" s="8"/>
      <c r="T91" s="8"/>
      <c r="U91" s="8"/>
      <c r="V91" s="8"/>
      <c r="W91" s="8"/>
      <c r="X91" s="8">
        <v>22</v>
      </c>
    </row>
    <row r="92" spans="1:25" x14ac:dyDescent="0.6">
      <c r="A92" s="12" t="s">
        <v>119</v>
      </c>
      <c r="B92" s="12" t="s">
        <v>126</v>
      </c>
      <c r="C92" s="1" t="s">
        <v>203</v>
      </c>
      <c r="D92" s="7" t="s">
        <v>202</v>
      </c>
      <c r="E92" s="40" t="s">
        <v>284</v>
      </c>
      <c r="F92" s="10" t="s">
        <v>129</v>
      </c>
      <c r="H92" s="2"/>
      <c r="I92" s="314" t="s">
        <v>230</v>
      </c>
      <c r="J92" s="314">
        <v>5</v>
      </c>
      <c r="K92" s="477">
        <v>4.4000000000000004</v>
      </c>
      <c r="L92" s="314"/>
      <c r="M92" s="16"/>
      <c r="N92" s="17"/>
      <c r="O92" s="18"/>
      <c r="P92" s="18"/>
      <c r="Q92" s="8"/>
      <c r="R92" s="8"/>
      <c r="S92" s="8"/>
      <c r="T92" s="8"/>
      <c r="U92" s="8"/>
      <c r="V92" s="8"/>
      <c r="W92" s="8"/>
    </row>
    <row r="93" spans="1:25" x14ac:dyDescent="0.6">
      <c r="A93" s="12"/>
      <c r="B93" s="12"/>
      <c r="C93" s="2"/>
      <c r="D93" s="2"/>
      <c r="E93" s="40"/>
      <c r="H93" s="1" t="s">
        <v>203</v>
      </c>
      <c r="I93" s="314"/>
      <c r="J93" s="314"/>
      <c r="K93" s="315"/>
      <c r="L93" s="476">
        <v>2.4444444444444446</v>
      </c>
      <c r="M93" s="16">
        <v>22</v>
      </c>
      <c r="N93" s="17">
        <v>1</v>
      </c>
      <c r="O93" s="18">
        <v>45440</v>
      </c>
      <c r="P93" s="18">
        <v>45440</v>
      </c>
      <c r="Q93" s="8"/>
      <c r="R93" s="8"/>
      <c r="S93" s="8"/>
      <c r="T93" s="8"/>
      <c r="U93" s="8"/>
      <c r="V93" s="8"/>
      <c r="W93" s="8"/>
      <c r="X93" s="8">
        <v>22</v>
      </c>
    </row>
    <row r="94" spans="1:25" x14ac:dyDescent="0.6">
      <c r="A94" s="12" t="s">
        <v>119</v>
      </c>
      <c r="B94" s="12" t="s">
        <v>126</v>
      </c>
      <c r="C94" s="1" t="s">
        <v>203</v>
      </c>
      <c r="D94" s="7" t="s">
        <v>202</v>
      </c>
      <c r="E94" s="40" t="s">
        <v>285</v>
      </c>
      <c r="F94" s="10" t="s">
        <v>128</v>
      </c>
      <c r="H94" s="2"/>
      <c r="I94" s="314" t="s">
        <v>230</v>
      </c>
      <c r="J94" s="314">
        <v>14</v>
      </c>
      <c r="K94" s="477">
        <v>1.5714285714285714</v>
      </c>
      <c r="L94" s="314"/>
      <c r="M94" s="16"/>
      <c r="N94" s="17"/>
      <c r="O94" s="18"/>
      <c r="P94" s="18"/>
      <c r="Q94" s="8"/>
      <c r="R94" s="8"/>
      <c r="S94" s="8"/>
      <c r="T94" s="8"/>
      <c r="U94" s="8"/>
      <c r="V94" s="8"/>
      <c r="W94" s="8"/>
    </row>
    <row r="95" spans="1:25" x14ac:dyDescent="0.6">
      <c r="A95" s="12"/>
      <c r="B95" s="12"/>
      <c r="C95" s="2"/>
      <c r="D95" s="2"/>
      <c r="E95" s="40"/>
      <c r="H95" s="1" t="s">
        <v>203</v>
      </c>
      <c r="I95" s="314"/>
      <c r="J95" s="314"/>
      <c r="K95" s="315"/>
      <c r="L95" s="476">
        <v>2.4444444444444446</v>
      </c>
      <c r="M95" s="16">
        <v>22</v>
      </c>
      <c r="N95" s="17">
        <v>1</v>
      </c>
      <c r="O95" s="18">
        <v>45441</v>
      </c>
      <c r="P95" s="18">
        <v>45441</v>
      </c>
      <c r="Q95" s="8"/>
      <c r="R95" s="8"/>
      <c r="S95" s="8"/>
      <c r="T95" s="8"/>
      <c r="U95" s="8"/>
      <c r="V95" s="8"/>
      <c r="W95" s="8"/>
      <c r="X95" s="8">
        <v>22</v>
      </c>
    </row>
    <row r="96" spans="1:25" x14ac:dyDescent="0.6">
      <c r="A96" s="12" t="s">
        <v>119</v>
      </c>
      <c r="B96" s="12" t="s">
        <v>126</v>
      </c>
      <c r="C96" s="1" t="s">
        <v>203</v>
      </c>
      <c r="D96" s="7" t="s">
        <v>202</v>
      </c>
      <c r="E96" s="40" t="s">
        <v>286</v>
      </c>
      <c r="F96" s="10" t="s">
        <v>127</v>
      </c>
      <c r="H96" s="2"/>
      <c r="I96" s="314" t="s">
        <v>235</v>
      </c>
      <c r="J96" s="314">
        <v>1</v>
      </c>
      <c r="K96" s="477">
        <v>22</v>
      </c>
      <c r="L96" s="314"/>
      <c r="M96" s="16"/>
      <c r="N96" s="17"/>
      <c r="O96" s="18"/>
      <c r="P96" s="18"/>
      <c r="Q96" s="8"/>
      <c r="R96" s="8"/>
      <c r="S96" s="8"/>
      <c r="T96" s="8"/>
      <c r="U96" s="8"/>
      <c r="V96" s="8"/>
      <c r="W96" s="8"/>
    </row>
    <row r="97" spans="1:25" x14ac:dyDescent="0.6">
      <c r="A97" s="12"/>
      <c r="B97" s="12"/>
      <c r="C97" s="2"/>
      <c r="D97" s="2"/>
      <c r="E97" s="40"/>
      <c r="H97" s="1" t="s">
        <v>203</v>
      </c>
      <c r="I97" s="314"/>
      <c r="J97" s="314"/>
      <c r="K97" s="315"/>
      <c r="L97" s="476">
        <v>2.4444444444444446</v>
      </c>
      <c r="M97" s="16">
        <v>22</v>
      </c>
      <c r="N97" s="17">
        <v>1</v>
      </c>
      <c r="O97" s="18">
        <v>45442</v>
      </c>
      <c r="P97" s="18">
        <v>45442</v>
      </c>
      <c r="Q97" s="8"/>
      <c r="R97" s="8"/>
      <c r="S97" s="8"/>
      <c r="T97" s="8"/>
      <c r="U97" s="8"/>
      <c r="V97" s="8"/>
      <c r="W97" s="8"/>
      <c r="X97" s="8">
        <v>22</v>
      </c>
    </row>
    <row r="98" spans="1:25" x14ac:dyDescent="0.6">
      <c r="A98" s="12" t="s">
        <v>119</v>
      </c>
      <c r="B98" s="12" t="s">
        <v>126</v>
      </c>
      <c r="C98" s="1" t="s">
        <v>203</v>
      </c>
      <c r="D98" s="7" t="s">
        <v>202</v>
      </c>
      <c r="E98" s="40" t="s">
        <v>287</v>
      </c>
      <c r="F98" s="10" t="s">
        <v>125</v>
      </c>
      <c r="H98" s="2"/>
      <c r="I98" s="314" t="s">
        <v>235</v>
      </c>
      <c r="J98" s="314">
        <v>1</v>
      </c>
      <c r="K98" s="477">
        <v>20</v>
      </c>
      <c r="L98" s="314"/>
      <c r="M98" s="16"/>
      <c r="N98" s="17"/>
      <c r="O98" s="18"/>
      <c r="P98" s="18"/>
      <c r="Q98" s="8"/>
      <c r="R98" s="8"/>
      <c r="S98" s="8"/>
      <c r="T98" s="8"/>
      <c r="U98" s="8"/>
      <c r="V98" s="8"/>
      <c r="W98" s="8"/>
    </row>
    <row r="99" spans="1:25" x14ac:dyDescent="0.6">
      <c r="A99" s="12"/>
      <c r="B99" s="12"/>
      <c r="C99" s="2"/>
      <c r="D99" s="2"/>
      <c r="E99" s="42"/>
      <c r="H99" s="1" t="s">
        <v>203</v>
      </c>
      <c r="I99" s="314"/>
      <c r="J99" s="314"/>
      <c r="K99" s="315"/>
      <c r="L99" s="476">
        <v>2.2222222222222223</v>
      </c>
      <c r="M99" s="16">
        <v>20</v>
      </c>
      <c r="N99" s="17">
        <v>1</v>
      </c>
      <c r="O99" s="18">
        <v>45443</v>
      </c>
      <c r="P99" s="18">
        <v>45443</v>
      </c>
      <c r="Q99" s="8"/>
      <c r="R99" s="8"/>
      <c r="S99" s="8"/>
      <c r="T99" s="8"/>
      <c r="U99" s="8"/>
      <c r="V99" s="8"/>
      <c r="W99" s="8"/>
      <c r="X99" s="8">
        <v>20</v>
      </c>
    </row>
    <row r="100" spans="1:25" x14ac:dyDescent="0.6">
      <c r="A100" s="12" t="s">
        <v>119</v>
      </c>
      <c r="B100" s="12" t="s">
        <v>118</v>
      </c>
      <c r="C100" s="1" t="s">
        <v>203</v>
      </c>
      <c r="D100" s="7" t="s">
        <v>202</v>
      </c>
      <c r="E100" s="40" t="s">
        <v>288</v>
      </c>
      <c r="F100" s="10" t="s">
        <v>124</v>
      </c>
      <c r="H100" s="2"/>
      <c r="I100" s="314" t="s">
        <v>239</v>
      </c>
      <c r="J100" s="314">
        <v>37</v>
      </c>
      <c r="K100" s="477">
        <v>0.97297297297297303</v>
      </c>
      <c r="L100" s="314"/>
      <c r="M100" s="16"/>
      <c r="N100" s="17"/>
      <c r="O100" s="18"/>
      <c r="P100" s="18"/>
      <c r="Q100" s="8"/>
      <c r="R100" s="8"/>
      <c r="S100" s="8"/>
      <c r="T100" s="8"/>
      <c r="U100" s="8"/>
      <c r="V100" s="8"/>
      <c r="W100" s="8"/>
    </row>
    <row r="101" spans="1:25" x14ac:dyDescent="0.6">
      <c r="A101" s="12"/>
      <c r="B101" s="12"/>
      <c r="C101" s="2"/>
      <c r="D101" s="2"/>
      <c r="E101" s="40"/>
      <c r="H101" s="1" t="s">
        <v>203</v>
      </c>
      <c r="I101" s="314"/>
      <c r="J101" s="314"/>
      <c r="K101" s="315"/>
      <c r="L101" s="476">
        <v>4</v>
      </c>
      <c r="M101" s="16">
        <v>36</v>
      </c>
      <c r="N101" s="17">
        <v>1</v>
      </c>
      <c r="O101" s="18">
        <v>45439</v>
      </c>
      <c r="P101" s="18">
        <v>45439</v>
      </c>
      <c r="Q101" s="8"/>
      <c r="R101" s="8"/>
      <c r="S101" s="8"/>
      <c r="T101" s="8"/>
      <c r="U101" s="8"/>
      <c r="V101" s="8"/>
      <c r="W101" s="8"/>
      <c r="X101" s="8">
        <v>36</v>
      </c>
    </row>
    <row r="102" spans="1:25" x14ac:dyDescent="0.6">
      <c r="A102" s="12" t="s">
        <v>119</v>
      </c>
      <c r="B102" s="12" t="s">
        <v>118</v>
      </c>
      <c r="C102" s="1" t="s">
        <v>203</v>
      </c>
      <c r="D102" s="7" t="s">
        <v>202</v>
      </c>
      <c r="E102" s="40" t="s">
        <v>289</v>
      </c>
      <c r="F102" s="10" t="s">
        <v>123</v>
      </c>
      <c r="H102" s="2"/>
      <c r="I102" s="314" t="s">
        <v>230</v>
      </c>
      <c r="J102" s="314">
        <v>74</v>
      </c>
      <c r="K102" s="477">
        <v>0.48648648648648651</v>
      </c>
      <c r="L102" s="314"/>
      <c r="M102" s="16"/>
      <c r="N102" s="17"/>
      <c r="O102" s="18"/>
      <c r="P102" s="18"/>
      <c r="Q102" s="8"/>
      <c r="R102" s="8"/>
      <c r="S102" s="8"/>
      <c r="T102" s="8"/>
      <c r="U102" s="8"/>
      <c r="V102" s="8"/>
      <c r="W102" s="8"/>
    </row>
    <row r="103" spans="1:25" x14ac:dyDescent="0.6">
      <c r="A103" s="12"/>
      <c r="B103" s="12"/>
      <c r="C103" s="2"/>
      <c r="D103" s="2"/>
      <c r="E103" s="40"/>
      <c r="H103" s="1" t="s">
        <v>203</v>
      </c>
      <c r="I103" s="314"/>
      <c r="J103" s="314"/>
      <c r="K103" s="315"/>
      <c r="L103" s="476">
        <v>4</v>
      </c>
      <c r="M103" s="16">
        <v>36</v>
      </c>
      <c r="N103" s="17">
        <v>1</v>
      </c>
      <c r="O103" s="18">
        <v>45440</v>
      </c>
      <c r="P103" s="18">
        <v>45440</v>
      </c>
      <c r="Q103" s="8"/>
      <c r="R103" s="8"/>
      <c r="S103" s="8"/>
      <c r="T103" s="8"/>
      <c r="U103" s="8"/>
      <c r="V103" s="8"/>
      <c r="W103" s="8"/>
      <c r="X103" s="8">
        <v>36</v>
      </c>
    </row>
    <row r="104" spans="1:25" x14ac:dyDescent="0.6">
      <c r="A104" s="12" t="s">
        <v>119</v>
      </c>
      <c r="B104" s="12" t="s">
        <v>118</v>
      </c>
      <c r="C104" s="1" t="s">
        <v>203</v>
      </c>
      <c r="D104" s="7" t="s">
        <v>202</v>
      </c>
      <c r="E104" s="40" t="s">
        <v>290</v>
      </c>
      <c r="F104" s="10" t="s">
        <v>122</v>
      </c>
      <c r="H104" s="2"/>
      <c r="I104" s="314" t="s">
        <v>239</v>
      </c>
      <c r="J104" s="314">
        <v>10</v>
      </c>
      <c r="K104" s="477">
        <v>3.6</v>
      </c>
      <c r="L104" s="314"/>
      <c r="M104" s="16"/>
      <c r="N104" s="17"/>
      <c r="O104" s="18"/>
      <c r="P104" s="18"/>
      <c r="Q104" s="8"/>
      <c r="R104" s="8"/>
      <c r="S104" s="8"/>
      <c r="T104" s="8"/>
      <c r="U104" s="8"/>
      <c r="V104" s="8"/>
      <c r="W104" s="8"/>
    </row>
    <row r="105" spans="1:25" x14ac:dyDescent="0.6">
      <c r="A105" s="12"/>
      <c r="B105" s="12"/>
      <c r="C105" s="2"/>
      <c r="D105" s="2"/>
      <c r="E105" s="40"/>
      <c r="H105" s="1" t="s">
        <v>203</v>
      </c>
      <c r="I105" s="314"/>
      <c r="J105" s="314"/>
      <c r="K105" s="315"/>
      <c r="L105" s="476">
        <v>4</v>
      </c>
      <c r="M105" s="16">
        <v>36</v>
      </c>
      <c r="N105" s="17">
        <v>1</v>
      </c>
      <c r="O105" s="18">
        <v>45441</v>
      </c>
      <c r="P105" s="18">
        <v>45441</v>
      </c>
      <c r="Q105" s="8"/>
      <c r="R105" s="8"/>
      <c r="S105" s="8"/>
      <c r="T105" s="8"/>
      <c r="U105" s="8"/>
      <c r="V105" s="8"/>
      <c r="W105" s="8"/>
      <c r="X105" s="8">
        <v>36</v>
      </c>
    </row>
    <row r="106" spans="1:25" x14ac:dyDescent="0.6">
      <c r="A106" s="12" t="s">
        <v>119</v>
      </c>
      <c r="B106" s="12" t="s">
        <v>118</v>
      </c>
      <c r="C106" s="1" t="s">
        <v>203</v>
      </c>
      <c r="D106" s="7" t="s">
        <v>202</v>
      </c>
      <c r="E106" s="40" t="s">
        <v>291</v>
      </c>
      <c r="F106" s="10" t="s">
        <v>121</v>
      </c>
      <c r="H106" s="2"/>
      <c r="I106" s="314" t="s">
        <v>239</v>
      </c>
      <c r="J106" s="314">
        <v>10</v>
      </c>
      <c r="K106" s="477">
        <v>3.6</v>
      </c>
      <c r="L106" s="314"/>
      <c r="M106" s="16"/>
      <c r="N106" s="17"/>
      <c r="O106" s="18"/>
      <c r="P106" s="18"/>
      <c r="Q106" s="8"/>
      <c r="R106" s="8"/>
      <c r="S106" s="8"/>
      <c r="T106" s="8"/>
      <c r="U106" s="8"/>
      <c r="V106" s="8"/>
      <c r="W106" s="8"/>
    </row>
    <row r="107" spans="1:25" x14ac:dyDescent="0.6">
      <c r="A107" s="12"/>
      <c r="B107" s="12"/>
      <c r="C107" s="2"/>
      <c r="D107" s="2"/>
      <c r="E107" s="40"/>
      <c r="H107" s="1" t="s">
        <v>203</v>
      </c>
      <c r="I107" s="314"/>
      <c r="J107" s="314"/>
      <c r="K107" s="315"/>
      <c r="L107" s="476">
        <v>4</v>
      </c>
      <c r="M107" s="16">
        <v>36</v>
      </c>
      <c r="N107" s="17">
        <v>1</v>
      </c>
      <c r="O107" s="18">
        <v>45442</v>
      </c>
      <c r="P107" s="18">
        <v>45442</v>
      </c>
      <c r="Q107" s="8"/>
      <c r="R107" s="8"/>
      <c r="S107" s="8"/>
      <c r="T107" s="8"/>
      <c r="U107" s="8"/>
      <c r="V107" s="8"/>
      <c r="W107" s="8"/>
      <c r="X107" s="8">
        <v>36</v>
      </c>
    </row>
    <row r="108" spans="1:25" x14ac:dyDescent="0.6">
      <c r="A108" s="12" t="s">
        <v>119</v>
      </c>
      <c r="B108" s="12" t="s">
        <v>118</v>
      </c>
      <c r="C108" s="1" t="s">
        <v>203</v>
      </c>
      <c r="D108" s="7" t="s">
        <v>202</v>
      </c>
      <c r="E108" s="40" t="s">
        <v>292</v>
      </c>
      <c r="F108" s="10" t="s">
        <v>120</v>
      </c>
      <c r="H108" s="2"/>
      <c r="I108" s="314" t="s">
        <v>239</v>
      </c>
      <c r="J108" s="314">
        <v>10</v>
      </c>
      <c r="K108" s="477">
        <v>3.6</v>
      </c>
      <c r="L108" s="314"/>
      <c r="M108" s="16"/>
      <c r="N108" s="17"/>
      <c r="O108" s="18"/>
      <c r="P108" s="18"/>
      <c r="Q108" s="8"/>
      <c r="R108" s="8"/>
      <c r="S108" s="8"/>
      <c r="T108" s="8"/>
      <c r="U108" s="8"/>
      <c r="V108" s="8"/>
      <c r="W108" s="8"/>
    </row>
    <row r="109" spans="1:25" x14ac:dyDescent="0.6">
      <c r="A109" s="12"/>
      <c r="B109" s="12"/>
      <c r="C109" s="2"/>
      <c r="D109" s="2"/>
      <c r="E109" s="40"/>
      <c r="H109" s="1" t="s">
        <v>203</v>
      </c>
      <c r="I109" s="314"/>
      <c r="J109" s="314"/>
      <c r="K109" s="315"/>
      <c r="L109" s="476">
        <v>4</v>
      </c>
      <c r="M109" s="16">
        <v>36</v>
      </c>
      <c r="N109" s="17">
        <v>1</v>
      </c>
      <c r="O109" s="18">
        <v>45443</v>
      </c>
      <c r="P109" s="18">
        <v>45443</v>
      </c>
      <c r="Q109" s="8"/>
      <c r="R109" s="8"/>
      <c r="S109" s="8"/>
      <c r="T109" s="8"/>
      <c r="U109" s="8"/>
      <c r="V109" s="8"/>
      <c r="W109" s="8"/>
      <c r="X109" s="8">
        <v>36</v>
      </c>
    </row>
    <row r="110" spans="1:25" x14ac:dyDescent="0.6">
      <c r="A110" s="12" t="s">
        <v>119</v>
      </c>
      <c r="B110" s="12" t="s">
        <v>118</v>
      </c>
      <c r="C110" s="1" t="s">
        <v>203</v>
      </c>
      <c r="D110" s="7" t="s">
        <v>202</v>
      </c>
      <c r="E110" s="40" t="s">
        <v>293</v>
      </c>
      <c r="F110" s="10" t="s">
        <v>117</v>
      </c>
      <c r="H110" s="2"/>
      <c r="I110" s="314" t="s">
        <v>235</v>
      </c>
      <c r="J110" s="314">
        <v>2</v>
      </c>
      <c r="K110" s="477">
        <v>18</v>
      </c>
      <c r="L110" s="314"/>
      <c r="M110" s="16"/>
      <c r="N110" s="17"/>
      <c r="O110" s="18"/>
      <c r="P110" s="18"/>
      <c r="Q110" s="8"/>
      <c r="R110" s="8"/>
      <c r="S110" s="8"/>
      <c r="T110" s="8"/>
      <c r="U110" s="8"/>
      <c r="V110" s="8"/>
      <c r="W110" s="8"/>
    </row>
    <row r="111" spans="1:25" x14ac:dyDescent="0.6">
      <c r="A111" s="12"/>
      <c r="B111" s="12"/>
      <c r="C111" s="2"/>
      <c r="D111" s="2"/>
      <c r="H111" s="1" t="s">
        <v>203</v>
      </c>
      <c r="I111" s="314"/>
      <c r="J111" s="314"/>
      <c r="K111" s="315"/>
      <c r="L111" s="476">
        <v>4</v>
      </c>
      <c r="M111" s="16">
        <v>36</v>
      </c>
      <c r="N111" s="17">
        <v>1</v>
      </c>
      <c r="O111" s="18">
        <v>45446</v>
      </c>
      <c r="P111" s="18">
        <v>45446</v>
      </c>
      <c r="Q111" s="8"/>
      <c r="R111" s="8"/>
      <c r="S111" s="8"/>
      <c r="T111" s="8"/>
      <c r="U111" s="8"/>
      <c r="V111" s="8"/>
      <c r="W111" s="8"/>
      <c r="Y111" s="8">
        <v>36</v>
      </c>
    </row>
    <row r="112" spans="1:25" x14ac:dyDescent="0.6">
      <c r="A112" s="12" t="s">
        <v>95</v>
      </c>
      <c r="B112" s="12" t="s">
        <v>110</v>
      </c>
      <c r="C112" s="1" t="s">
        <v>203</v>
      </c>
      <c r="D112" s="7" t="s">
        <v>202</v>
      </c>
      <c r="E112" s="41" t="s">
        <v>296</v>
      </c>
      <c r="F112" s="10" t="s">
        <v>116</v>
      </c>
      <c r="H112" s="2"/>
      <c r="I112" s="314" t="s">
        <v>239</v>
      </c>
      <c r="J112" s="314">
        <v>82</v>
      </c>
      <c r="K112" s="477">
        <v>0.93902439024390238</v>
      </c>
      <c r="L112" s="314"/>
      <c r="M112" s="16"/>
      <c r="N112" s="17"/>
      <c r="O112" s="18"/>
      <c r="P112" s="18"/>
      <c r="Q112" s="8"/>
      <c r="R112" s="8"/>
      <c r="S112" s="8"/>
      <c r="T112" s="8"/>
      <c r="U112" s="8"/>
      <c r="V112" s="8"/>
      <c r="W112" s="8"/>
    </row>
    <row r="113" spans="1:24" x14ac:dyDescent="0.6">
      <c r="A113" s="12"/>
      <c r="B113" s="12"/>
      <c r="C113" s="2"/>
      <c r="D113" s="2"/>
      <c r="E113" s="41"/>
      <c r="H113" s="1" t="s">
        <v>203</v>
      </c>
      <c r="I113" s="314"/>
      <c r="J113" s="314"/>
      <c r="K113" s="315"/>
      <c r="L113" s="476">
        <v>2.1388888888888888</v>
      </c>
      <c r="M113" s="16">
        <v>77</v>
      </c>
      <c r="N113" s="17">
        <v>4</v>
      </c>
      <c r="O113" s="18">
        <v>45421</v>
      </c>
      <c r="P113" s="18">
        <v>45426</v>
      </c>
      <c r="Q113" s="8"/>
      <c r="R113" s="8"/>
      <c r="S113" s="8"/>
      <c r="T113" s="8"/>
      <c r="U113" s="8">
        <v>38.5</v>
      </c>
      <c r="V113" s="8">
        <v>38.5</v>
      </c>
      <c r="W113" s="8"/>
    </row>
    <row r="114" spans="1:24" x14ac:dyDescent="0.6">
      <c r="A114" s="12" t="s">
        <v>95</v>
      </c>
      <c r="B114" s="12" t="s">
        <v>110</v>
      </c>
      <c r="C114" s="1" t="s">
        <v>203</v>
      </c>
      <c r="D114" s="7" t="s">
        <v>202</v>
      </c>
      <c r="E114" s="40" t="s">
        <v>297</v>
      </c>
      <c r="F114" s="10" t="s">
        <v>115</v>
      </c>
      <c r="H114" s="2"/>
      <c r="I114" s="314" t="s">
        <v>239</v>
      </c>
      <c r="J114" s="314">
        <v>16</v>
      </c>
      <c r="K114" s="477">
        <v>4.8125</v>
      </c>
      <c r="L114" s="314"/>
      <c r="M114" s="16"/>
      <c r="N114" s="17"/>
      <c r="O114" s="18"/>
      <c r="P114" s="18"/>
      <c r="Q114" s="8"/>
      <c r="R114" s="8"/>
      <c r="S114" s="8"/>
      <c r="T114" s="8"/>
      <c r="U114" s="8"/>
      <c r="V114" s="8"/>
      <c r="W114" s="8"/>
    </row>
    <row r="115" spans="1:24" x14ac:dyDescent="0.6">
      <c r="A115" s="12"/>
      <c r="B115" s="12"/>
      <c r="C115" s="2"/>
      <c r="D115" s="2"/>
      <c r="E115" s="40"/>
      <c r="H115" s="1" t="s">
        <v>203</v>
      </c>
      <c r="I115" s="314"/>
      <c r="J115" s="314"/>
      <c r="K115" s="315"/>
      <c r="L115" s="476">
        <v>2.1388888888888888</v>
      </c>
      <c r="M115" s="16">
        <v>77</v>
      </c>
      <c r="N115" s="17">
        <v>4</v>
      </c>
      <c r="O115" s="18">
        <v>45427</v>
      </c>
      <c r="P115" s="18">
        <v>45432</v>
      </c>
      <c r="Q115" s="8"/>
      <c r="R115" s="8"/>
      <c r="S115" s="8"/>
      <c r="T115" s="8"/>
      <c r="U115" s="8"/>
      <c r="V115" s="8">
        <v>57.75</v>
      </c>
      <c r="W115" s="8">
        <v>19.25</v>
      </c>
    </row>
    <row r="116" spans="1:24" x14ac:dyDescent="0.6">
      <c r="A116" s="12" t="s">
        <v>95</v>
      </c>
      <c r="B116" s="12" t="s">
        <v>110</v>
      </c>
      <c r="C116" s="1" t="s">
        <v>203</v>
      </c>
      <c r="D116" s="7" t="s">
        <v>202</v>
      </c>
      <c r="E116" s="40" t="s">
        <v>298</v>
      </c>
      <c r="F116" s="10" t="s">
        <v>114</v>
      </c>
      <c r="H116" s="2"/>
      <c r="I116" s="314" t="s">
        <v>239</v>
      </c>
      <c r="J116" s="314">
        <v>16</v>
      </c>
      <c r="K116" s="477">
        <v>4.8125</v>
      </c>
      <c r="L116" s="314"/>
      <c r="M116" s="16"/>
      <c r="N116" s="17"/>
      <c r="O116" s="18"/>
      <c r="P116" s="18"/>
      <c r="Q116" s="8"/>
      <c r="R116" s="8"/>
      <c r="S116" s="8"/>
      <c r="T116" s="8"/>
      <c r="U116" s="8"/>
      <c r="V116" s="8"/>
      <c r="W116" s="8"/>
    </row>
    <row r="117" spans="1:24" x14ac:dyDescent="0.6">
      <c r="A117" s="12"/>
      <c r="B117" s="12"/>
      <c r="C117" s="2"/>
      <c r="D117" s="2"/>
      <c r="E117" s="40"/>
      <c r="H117" s="1" t="s">
        <v>203</v>
      </c>
      <c r="I117" s="314"/>
      <c r="J117" s="314"/>
      <c r="K117" s="315"/>
      <c r="L117" s="476">
        <v>8.5555555555555554</v>
      </c>
      <c r="M117" s="16">
        <v>77</v>
      </c>
      <c r="N117" s="17">
        <v>1</v>
      </c>
      <c r="O117" s="18">
        <v>45433</v>
      </c>
      <c r="P117" s="18">
        <v>45433</v>
      </c>
      <c r="Q117" s="8"/>
      <c r="R117" s="8"/>
      <c r="S117" s="8"/>
      <c r="T117" s="8"/>
      <c r="U117" s="8"/>
      <c r="V117" s="8"/>
      <c r="W117" s="8">
        <v>77</v>
      </c>
    </row>
    <row r="118" spans="1:24" x14ac:dyDescent="0.6">
      <c r="A118" s="12" t="s">
        <v>95</v>
      </c>
      <c r="B118" s="12" t="s">
        <v>110</v>
      </c>
      <c r="C118" s="1" t="s">
        <v>203</v>
      </c>
      <c r="D118" s="7" t="s">
        <v>202</v>
      </c>
      <c r="E118" s="40" t="s">
        <v>299</v>
      </c>
      <c r="F118" s="10" t="s">
        <v>113</v>
      </c>
      <c r="H118" s="2"/>
      <c r="I118" s="314" t="s">
        <v>239</v>
      </c>
      <c r="J118" s="314">
        <v>16</v>
      </c>
      <c r="K118" s="477">
        <v>4.8125</v>
      </c>
      <c r="L118" s="314"/>
      <c r="M118" s="16"/>
      <c r="N118" s="17"/>
      <c r="O118" s="18"/>
      <c r="P118" s="18"/>
      <c r="Q118" s="8"/>
      <c r="R118" s="8"/>
      <c r="S118" s="8"/>
      <c r="T118" s="8"/>
      <c r="U118" s="8"/>
      <c r="V118" s="8"/>
      <c r="W118" s="8"/>
    </row>
    <row r="119" spans="1:24" x14ac:dyDescent="0.6">
      <c r="A119" s="12"/>
      <c r="B119" s="12"/>
      <c r="C119" s="2"/>
      <c r="D119" s="2"/>
      <c r="E119" s="40"/>
      <c r="H119" s="1" t="s">
        <v>203</v>
      </c>
      <c r="I119" s="314"/>
      <c r="J119" s="314"/>
      <c r="K119" s="315"/>
      <c r="L119" s="476">
        <v>8.5555555555555554</v>
      </c>
      <c r="M119" s="16">
        <v>77</v>
      </c>
      <c r="N119" s="17">
        <v>1</v>
      </c>
      <c r="O119" s="18">
        <v>45434</v>
      </c>
      <c r="P119" s="18">
        <v>45434</v>
      </c>
      <c r="Q119" s="8"/>
      <c r="R119" s="8"/>
      <c r="S119" s="8"/>
      <c r="T119" s="8"/>
      <c r="U119" s="8"/>
      <c r="V119" s="8"/>
      <c r="W119" s="8">
        <v>77</v>
      </c>
    </row>
    <row r="120" spans="1:24" x14ac:dyDescent="0.6">
      <c r="A120" s="12" t="s">
        <v>95</v>
      </c>
      <c r="B120" s="12" t="s">
        <v>110</v>
      </c>
      <c r="C120" s="1" t="s">
        <v>203</v>
      </c>
      <c r="D120" s="7" t="s">
        <v>202</v>
      </c>
      <c r="E120" s="40" t="s">
        <v>300</v>
      </c>
      <c r="F120" s="10" t="s">
        <v>112</v>
      </c>
      <c r="H120" s="2"/>
      <c r="I120" s="314" t="s">
        <v>239</v>
      </c>
      <c r="J120" s="314">
        <v>5</v>
      </c>
      <c r="K120" s="477">
        <v>15.4</v>
      </c>
      <c r="L120" s="314"/>
      <c r="M120" s="16"/>
      <c r="N120" s="17"/>
      <c r="O120" s="18"/>
      <c r="P120" s="18"/>
      <c r="Q120" s="8"/>
      <c r="R120" s="8"/>
      <c r="S120" s="8"/>
      <c r="T120" s="8"/>
      <c r="U120" s="8"/>
      <c r="V120" s="8"/>
      <c r="W120" s="8"/>
    </row>
    <row r="121" spans="1:24" x14ac:dyDescent="0.6">
      <c r="A121" s="12"/>
      <c r="B121" s="12"/>
      <c r="C121" s="2"/>
      <c r="D121" s="2"/>
      <c r="E121" s="40"/>
      <c r="H121" s="1" t="s">
        <v>203</v>
      </c>
      <c r="I121" s="314"/>
      <c r="J121" s="314"/>
      <c r="K121" s="315"/>
      <c r="L121" s="476">
        <v>8.5555555555555554</v>
      </c>
      <c r="M121" s="16">
        <v>77</v>
      </c>
      <c r="N121" s="17">
        <v>1</v>
      </c>
      <c r="O121" s="18">
        <v>45435</v>
      </c>
      <c r="P121" s="18">
        <v>45435</v>
      </c>
      <c r="Q121" s="8"/>
      <c r="R121" s="8"/>
      <c r="S121" s="8"/>
      <c r="T121" s="8"/>
      <c r="U121" s="8"/>
      <c r="V121" s="8"/>
      <c r="W121" s="8">
        <v>77</v>
      </c>
    </row>
    <row r="122" spans="1:24" x14ac:dyDescent="0.6">
      <c r="A122" s="12" t="s">
        <v>95</v>
      </c>
      <c r="B122" s="12" t="s">
        <v>110</v>
      </c>
      <c r="C122" s="1" t="s">
        <v>203</v>
      </c>
      <c r="D122" s="7" t="s">
        <v>202</v>
      </c>
      <c r="E122" s="40" t="s">
        <v>301</v>
      </c>
      <c r="F122" s="10" t="s">
        <v>111</v>
      </c>
      <c r="H122" s="2"/>
      <c r="I122" s="314" t="s">
        <v>239</v>
      </c>
      <c r="J122" s="314">
        <v>120</v>
      </c>
      <c r="K122" s="477">
        <v>0.64166666666666672</v>
      </c>
      <c r="L122" s="314"/>
      <c r="M122" s="16"/>
      <c r="N122" s="17"/>
      <c r="O122" s="18"/>
      <c r="P122" s="18"/>
      <c r="Q122" s="8"/>
      <c r="R122" s="8"/>
      <c r="S122" s="8"/>
      <c r="T122" s="8"/>
      <c r="U122" s="8"/>
      <c r="V122" s="8"/>
      <c r="W122" s="8"/>
    </row>
    <row r="123" spans="1:24" x14ac:dyDescent="0.6">
      <c r="A123" s="12"/>
      <c r="B123" s="12"/>
      <c r="C123" s="2"/>
      <c r="D123" s="2"/>
      <c r="E123" s="40"/>
      <c r="H123" s="1" t="s">
        <v>203</v>
      </c>
      <c r="I123" s="314"/>
      <c r="J123" s="314"/>
      <c r="K123" s="315"/>
      <c r="L123" s="476">
        <v>8.5555555555555554</v>
      </c>
      <c r="M123" s="16">
        <v>77</v>
      </c>
      <c r="N123" s="17">
        <v>1</v>
      </c>
      <c r="O123" s="18">
        <v>45436</v>
      </c>
      <c r="P123" s="18">
        <v>45436</v>
      </c>
      <c r="Q123" s="8"/>
      <c r="R123" s="8"/>
      <c r="S123" s="8"/>
      <c r="T123" s="8"/>
      <c r="U123" s="8"/>
      <c r="V123" s="8"/>
      <c r="W123" s="8">
        <v>77</v>
      </c>
    </row>
    <row r="124" spans="1:24" x14ac:dyDescent="0.6">
      <c r="A124" s="12" t="s">
        <v>95</v>
      </c>
      <c r="B124" s="12" t="s">
        <v>110</v>
      </c>
      <c r="C124" s="1" t="s">
        <v>203</v>
      </c>
      <c r="D124" s="7" t="s">
        <v>202</v>
      </c>
      <c r="E124" s="40" t="s">
        <v>302</v>
      </c>
      <c r="F124" s="10" t="s">
        <v>109</v>
      </c>
      <c r="H124" s="2"/>
      <c r="I124" s="314" t="s">
        <v>239</v>
      </c>
      <c r="J124" s="314">
        <v>4</v>
      </c>
      <c r="K124" s="477">
        <v>19.5</v>
      </c>
      <c r="L124" s="314"/>
      <c r="M124" s="16"/>
      <c r="N124" s="17"/>
      <c r="O124" s="18"/>
      <c r="P124" s="18"/>
      <c r="Q124" s="8"/>
      <c r="R124" s="8"/>
      <c r="S124" s="8"/>
      <c r="T124" s="8"/>
      <c r="U124" s="8"/>
      <c r="V124" s="8"/>
      <c r="W124" s="8"/>
    </row>
    <row r="125" spans="1:24" x14ac:dyDescent="0.6">
      <c r="A125" s="12"/>
      <c r="B125" s="12"/>
      <c r="C125" s="2"/>
      <c r="D125" s="2"/>
      <c r="H125" s="1" t="s">
        <v>203</v>
      </c>
      <c r="I125" s="314"/>
      <c r="J125" s="314"/>
      <c r="K125" s="315"/>
      <c r="L125" s="476">
        <v>8.6666666666666661</v>
      </c>
      <c r="M125" s="16">
        <v>78</v>
      </c>
      <c r="N125" s="17">
        <v>1</v>
      </c>
      <c r="O125" s="18">
        <v>45439</v>
      </c>
      <c r="P125" s="18">
        <v>45439</v>
      </c>
      <c r="Q125" s="8"/>
      <c r="R125" s="8"/>
      <c r="S125" s="8"/>
      <c r="T125" s="8"/>
      <c r="U125" s="8"/>
      <c r="V125" s="8"/>
      <c r="W125" s="8"/>
      <c r="X125" s="8">
        <v>78</v>
      </c>
    </row>
    <row r="126" spans="1:24" x14ac:dyDescent="0.6">
      <c r="A126" s="12" t="s">
        <v>95</v>
      </c>
      <c r="B126" s="12" t="s">
        <v>106</v>
      </c>
      <c r="C126" s="1" t="s">
        <v>203</v>
      </c>
      <c r="D126" s="7" t="s">
        <v>202</v>
      </c>
      <c r="E126" s="40" t="s">
        <v>304</v>
      </c>
      <c r="F126" s="10" t="s">
        <v>108</v>
      </c>
      <c r="H126" s="2"/>
      <c r="I126" s="314" t="s">
        <v>230</v>
      </c>
      <c r="J126" s="314">
        <v>125</v>
      </c>
      <c r="K126" s="477">
        <v>0.44</v>
      </c>
      <c r="L126" s="314"/>
      <c r="M126" s="16"/>
      <c r="N126" s="17"/>
      <c r="O126" s="18"/>
      <c r="P126" s="18"/>
      <c r="Q126" s="8"/>
      <c r="R126" s="8"/>
      <c r="S126" s="8"/>
      <c r="T126" s="8"/>
      <c r="U126" s="8"/>
      <c r="V126" s="8"/>
      <c r="W126" s="8"/>
    </row>
    <row r="127" spans="1:24" x14ac:dyDescent="0.6">
      <c r="A127" s="12"/>
      <c r="B127" s="12"/>
      <c r="C127" s="2"/>
      <c r="D127" s="2"/>
      <c r="E127" s="40"/>
      <c r="H127" s="1" t="s">
        <v>203</v>
      </c>
      <c r="I127" s="314"/>
      <c r="J127" s="314"/>
      <c r="K127" s="315"/>
      <c r="L127" s="476">
        <v>6.1111111111111107</v>
      </c>
      <c r="M127" s="16">
        <v>55</v>
      </c>
      <c r="N127" s="17">
        <v>1</v>
      </c>
      <c r="O127" s="18">
        <v>45440</v>
      </c>
      <c r="P127" s="18">
        <v>45440</v>
      </c>
      <c r="Q127" s="8"/>
      <c r="R127" s="8"/>
      <c r="S127" s="8"/>
      <c r="T127" s="8"/>
      <c r="U127" s="8"/>
      <c r="V127" s="8"/>
      <c r="W127" s="8"/>
      <c r="X127" s="8">
        <v>55</v>
      </c>
    </row>
    <row r="128" spans="1:24" x14ac:dyDescent="0.6">
      <c r="A128" s="12" t="s">
        <v>95</v>
      </c>
      <c r="B128" s="12" t="s">
        <v>106</v>
      </c>
      <c r="C128" s="1" t="s">
        <v>203</v>
      </c>
      <c r="D128" s="7" t="s">
        <v>202</v>
      </c>
      <c r="E128" s="40" t="s">
        <v>305</v>
      </c>
      <c r="F128" s="10" t="s">
        <v>107</v>
      </c>
      <c r="H128" s="2"/>
      <c r="I128" s="314" t="s">
        <v>230</v>
      </c>
      <c r="J128" s="314">
        <v>125</v>
      </c>
      <c r="K128" s="477">
        <v>0.432</v>
      </c>
      <c r="L128" s="314"/>
      <c r="M128" s="16"/>
      <c r="N128" s="17"/>
      <c r="O128" s="18"/>
      <c r="P128" s="18"/>
      <c r="Q128" s="8"/>
      <c r="R128" s="8"/>
      <c r="S128" s="8"/>
      <c r="T128" s="8"/>
      <c r="U128" s="8"/>
      <c r="V128" s="8"/>
      <c r="W128" s="8"/>
    </row>
    <row r="129" spans="1:25" x14ac:dyDescent="0.6">
      <c r="A129" s="12"/>
      <c r="B129" s="12"/>
      <c r="C129" s="2"/>
      <c r="D129" s="2"/>
      <c r="E129" s="40"/>
      <c r="H129" s="1" t="s">
        <v>203</v>
      </c>
      <c r="I129" s="314"/>
      <c r="J129" s="314"/>
      <c r="K129" s="315"/>
      <c r="L129" s="476">
        <v>6</v>
      </c>
      <c r="M129" s="16">
        <v>54</v>
      </c>
      <c r="N129" s="17">
        <v>1</v>
      </c>
      <c r="O129" s="18">
        <v>45441</v>
      </c>
      <c r="P129" s="18">
        <v>45441</v>
      </c>
      <c r="Q129" s="8"/>
      <c r="R129" s="8"/>
      <c r="S129" s="8"/>
      <c r="T129" s="8"/>
      <c r="U129" s="8"/>
      <c r="V129" s="8"/>
      <c r="W129" s="8"/>
      <c r="X129" s="8">
        <v>54</v>
      </c>
    </row>
    <row r="130" spans="1:25" x14ac:dyDescent="0.6">
      <c r="A130" s="12" t="s">
        <v>95</v>
      </c>
      <c r="B130" s="12" t="s">
        <v>106</v>
      </c>
      <c r="C130" s="1" t="s">
        <v>203</v>
      </c>
      <c r="D130" s="7" t="s">
        <v>202</v>
      </c>
      <c r="E130" s="40" t="s">
        <v>306</v>
      </c>
      <c r="F130" s="10" t="s">
        <v>105</v>
      </c>
      <c r="H130" s="2"/>
      <c r="I130" s="314" t="s">
        <v>230</v>
      </c>
      <c r="J130" s="314">
        <v>45</v>
      </c>
      <c r="K130" s="477">
        <v>1.2</v>
      </c>
      <c r="L130" s="314"/>
      <c r="M130" s="16"/>
      <c r="N130" s="17"/>
      <c r="O130" s="18"/>
      <c r="P130" s="18"/>
      <c r="Q130" s="8"/>
      <c r="R130" s="8"/>
      <c r="S130" s="8"/>
      <c r="T130" s="8"/>
      <c r="U130" s="8"/>
      <c r="V130" s="8"/>
      <c r="W130" s="8"/>
    </row>
    <row r="131" spans="1:25" x14ac:dyDescent="0.6">
      <c r="A131" s="12"/>
      <c r="B131" s="12"/>
      <c r="C131" s="2"/>
      <c r="D131" s="2"/>
      <c r="E131" s="40"/>
      <c r="H131" s="1" t="s">
        <v>203</v>
      </c>
      <c r="I131" s="314"/>
      <c r="J131" s="314"/>
      <c r="K131" s="315"/>
      <c r="L131" s="476">
        <v>6</v>
      </c>
      <c r="M131" s="16">
        <v>54</v>
      </c>
      <c r="N131" s="17">
        <v>1</v>
      </c>
      <c r="O131" s="18">
        <v>45442</v>
      </c>
      <c r="P131" s="18">
        <v>45442</v>
      </c>
      <c r="Q131" s="8"/>
      <c r="R131" s="8"/>
      <c r="S131" s="8"/>
      <c r="T131" s="8"/>
      <c r="U131" s="8"/>
      <c r="V131" s="8"/>
      <c r="W131" s="8"/>
      <c r="X131" s="8">
        <v>54</v>
      </c>
    </row>
    <row r="132" spans="1:25" x14ac:dyDescent="0.6">
      <c r="A132" s="12" t="s">
        <v>95</v>
      </c>
      <c r="B132" s="12" t="s">
        <v>100</v>
      </c>
      <c r="C132" s="1" t="s">
        <v>203</v>
      </c>
      <c r="D132" s="7" t="s">
        <v>202</v>
      </c>
      <c r="E132" s="41" t="s">
        <v>308</v>
      </c>
      <c r="F132" s="10" t="s">
        <v>104</v>
      </c>
      <c r="H132" s="2"/>
      <c r="I132" s="314" t="s">
        <v>235</v>
      </c>
      <c r="J132" s="314">
        <v>6</v>
      </c>
      <c r="K132" s="477">
        <v>3</v>
      </c>
      <c r="L132" s="314"/>
      <c r="M132" s="16"/>
      <c r="N132" s="17"/>
      <c r="O132" s="18"/>
      <c r="P132" s="18"/>
      <c r="Q132" s="8"/>
      <c r="R132" s="8"/>
      <c r="S132" s="8"/>
      <c r="T132" s="8"/>
      <c r="U132" s="8"/>
      <c r="V132" s="8"/>
      <c r="W132" s="8"/>
    </row>
    <row r="133" spans="1:25" x14ac:dyDescent="0.6">
      <c r="A133" s="12"/>
      <c r="B133" s="12"/>
      <c r="C133" s="2"/>
      <c r="D133" s="2"/>
      <c r="E133" s="41"/>
      <c r="H133" s="1" t="s">
        <v>203</v>
      </c>
      <c r="I133" s="314"/>
      <c r="J133" s="314"/>
      <c r="K133" s="315"/>
      <c r="L133" s="476">
        <v>2</v>
      </c>
      <c r="M133" s="16">
        <v>18</v>
      </c>
      <c r="N133" s="17">
        <v>1</v>
      </c>
      <c r="O133" s="18">
        <v>45443</v>
      </c>
      <c r="P133" s="18">
        <v>45443</v>
      </c>
      <c r="Q133" s="8"/>
      <c r="R133" s="8"/>
      <c r="S133" s="8"/>
      <c r="T133" s="8"/>
      <c r="U133" s="8"/>
      <c r="V133" s="8"/>
      <c r="W133" s="8"/>
      <c r="X133" s="8">
        <v>18</v>
      </c>
    </row>
    <row r="134" spans="1:25" x14ac:dyDescent="0.6">
      <c r="A134" s="12" t="s">
        <v>95</v>
      </c>
      <c r="B134" s="12" t="s">
        <v>100</v>
      </c>
      <c r="C134" s="1" t="s">
        <v>203</v>
      </c>
      <c r="D134" s="7" t="s">
        <v>202</v>
      </c>
      <c r="E134" s="41" t="s">
        <v>309</v>
      </c>
      <c r="F134" s="10" t="s">
        <v>103</v>
      </c>
      <c r="H134" s="2"/>
      <c r="I134" s="314" t="s">
        <v>235</v>
      </c>
      <c r="J134" s="314">
        <v>1</v>
      </c>
      <c r="K134" s="477">
        <v>18</v>
      </c>
      <c r="L134" s="314"/>
      <c r="M134" s="16"/>
      <c r="N134" s="17"/>
      <c r="O134" s="18"/>
      <c r="P134" s="18"/>
      <c r="Q134" s="8"/>
      <c r="R134" s="8"/>
      <c r="S134" s="8"/>
      <c r="T134" s="8"/>
      <c r="U134" s="8"/>
      <c r="V134" s="8"/>
      <c r="W134" s="8"/>
    </row>
    <row r="135" spans="1:25" x14ac:dyDescent="0.6">
      <c r="A135" s="12"/>
      <c r="B135" s="12"/>
      <c r="C135" s="2"/>
      <c r="D135" s="2"/>
      <c r="E135" s="41"/>
      <c r="H135" s="1" t="s">
        <v>203</v>
      </c>
      <c r="I135" s="314"/>
      <c r="J135" s="314"/>
      <c r="K135" s="315"/>
      <c r="L135" s="476">
        <v>2</v>
      </c>
      <c r="M135" s="16">
        <v>18</v>
      </c>
      <c r="N135" s="17">
        <v>1</v>
      </c>
      <c r="O135" s="18">
        <v>45443</v>
      </c>
      <c r="P135" s="18">
        <v>45443</v>
      </c>
      <c r="Q135" s="8"/>
      <c r="R135" s="8"/>
      <c r="S135" s="8"/>
      <c r="T135" s="8"/>
      <c r="U135" s="8"/>
      <c r="V135" s="8"/>
      <c r="W135" s="8"/>
      <c r="X135" s="8">
        <v>18</v>
      </c>
    </row>
    <row r="136" spans="1:25" x14ac:dyDescent="0.6">
      <c r="A136" s="12" t="s">
        <v>95</v>
      </c>
      <c r="B136" s="12" t="s">
        <v>100</v>
      </c>
      <c r="C136" s="1" t="s">
        <v>203</v>
      </c>
      <c r="D136" s="7" t="s">
        <v>202</v>
      </c>
      <c r="E136" s="40" t="s">
        <v>310</v>
      </c>
      <c r="F136" s="10" t="s">
        <v>102</v>
      </c>
      <c r="H136" s="2"/>
      <c r="I136" s="314" t="s">
        <v>235</v>
      </c>
      <c r="J136" s="314">
        <v>7</v>
      </c>
      <c r="K136" s="477">
        <v>2.5714285714285716</v>
      </c>
      <c r="L136" s="314"/>
      <c r="M136" s="16"/>
      <c r="N136" s="17"/>
      <c r="O136" s="18"/>
      <c r="P136" s="18"/>
      <c r="Q136" s="8"/>
      <c r="R136" s="8"/>
      <c r="S136" s="8"/>
      <c r="T136" s="8"/>
      <c r="U136" s="8"/>
      <c r="V136" s="8"/>
      <c r="W136" s="8"/>
    </row>
    <row r="137" spans="1:25" x14ac:dyDescent="0.6">
      <c r="A137" s="12"/>
      <c r="B137" s="12"/>
      <c r="C137" s="2"/>
      <c r="D137" s="2"/>
      <c r="E137" s="40"/>
      <c r="H137" s="1" t="s">
        <v>203</v>
      </c>
      <c r="I137" s="314"/>
      <c r="J137" s="314"/>
      <c r="K137" s="315"/>
      <c r="L137" s="476">
        <v>2</v>
      </c>
      <c r="M137" s="16">
        <v>18</v>
      </c>
      <c r="N137" s="17">
        <v>1</v>
      </c>
      <c r="O137" s="18">
        <v>45446</v>
      </c>
      <c r="P137" s="18">
        <v>45446</v>
      </c>
      <c r="Q137" s="8"/>
      <c r="R137" s="8"/>
      <c r="S137" s="8"/>
      <c r="T137" s="8"/>
      <c r="U137" s="8"/>
      <c r="V137" s="8"/>
      <c r="W137" s="8"/>
      <c r="Y137" s="8">
        <v>18</v>
      </c>
    </row>
    <row r="138" spans="1:25" x14ac:dyDescent="0.6">
      <c r="A138" s="12" t="s">
        <v>95</v>
      </c>
      <c r="B138" s="12" t="s">
        <v>100</v>
      </c>
      <c r="C138" s="1" t="s">
        <v>203</v>
      </c>
      <c r="D138" s="7" t="s">
        <v>202</v>
      </c>
      <c r="E138" s="40" t="s">
        <v>311</v>
      </c>
      <c r="F138" s="10" t="s">
        <v>101</v>
      </c>
      <c r="H138" s="2"/>
      <c r="I138" s="314" t="s">
        <v>235</v>
      </c>
      <c r="J138" s="314">
        <v>2</v>
      </c>
      <c r="K138" s="477">
        <v>9</v>
      </c>
      <c r="L138" s="314"/>
      <c r="M138" s="16"/>
      <c r="N138" s="17"/>
      <c r="O138" s="18"/>
      <c r="P138" s="18"/>
      <c r="Q138" s="8"/>
      <c r="R138" s="8"/>
      <c r="S138" s="8"/>
      <c r="T138" s="8"/>
      <c r="U138" s="8"/>
      <c r="V138" s="8"/>
      <c r="W138" s="8"/>
    </row>
    <row r="139" spans="1:25" x14ac:dyDescent="0.6">
      <c r="A139" s="12"/>
      <c r="B139" s="12"/>
      <c r="C139" s="2"/>
      <c r="D139" s="2"/>
      <c r="E139" s="40"/>
      <c r="H139" s="1" t="s">
        <v>203</v>
      </c>
      <c r="I139" s="314"/>
      <c r="J139" s="314"/>
      <c r="K139" s="315"/>
      <c r="L139" s="476">
        <v>2</v>
      </c>
      <c r="M139" s="16">
        <v>18</v>
      </c>
      <c r="N139" s="17">
        <v>1</v>
      </c>
      <c r="O139" s="18">
        <v>45446</v>
      </c>
      <c r="P139" s="18">
        <v>45446</v>
      </c>
      <c r="Q139" s="8"/>
      <c r="R139" s="8"/>
      <c r="S139" s="8"/>
      <c r="T139" s="8"/>
      <c r="U139" s="8"/>
      <c r="V139" s="8"/>
      <c r="W139" s="8"/>
      <c r="Y139" s="8">
        <v>18</v>
      </c>
    </row>
    <row r="140" spans="1:25" x14ac:dyDescent="0.6">
      <c r="A140" s="12" t="s">
        <v>95</v>
      </c>
      <c r="B140" s="12" t="s">
        <v>100</v>
      </c>
      <c r="C140" s="1" t="s">
        <v>203</v>
      </c>
      <c r="D140" s="7" t="s">
        <v>202</v>
      </c>
      <c r="E140" s="40" t="s">
        <v>312</v>
      </c>
      <c r="F140" s="10" t="s">
        <v>99</v>
      </c>
      <c r="H140" s="2"/>
      <c r="I140" s="314" t="s">
        <v>235</v>
      </c>
      <c r="J140" s="314">
        <v>1</v>
      </c>
      <c r="K140" s="477">
        <v>18</v>
      </c>
      <c r="L140" s="314"/>
      <c r="M140" s="16"/>
      <c r="N140" s="17"/>
      <c r="O140" s="18"/>
      <c r="P140" s="18"/>
      <c r="Q140" s="8"/>
      <c r="R140" s="8"/>
      <c r="S140" s="8"/>
      <c r="T140" s="8"/>
      <c r="U140" s="8"/>
      <c r="V140" s="8"/>
      <c r="W140" s="8"/>
    </row>
    <row r="141" spans="1:25" x14ac:dyDescent="0.6">
      <c r="A141" s="12"/>
      <c r="B141" s="12"/>
      <c r="C141" s="2"/>
      <c r="D141" s="2"/>
      <c r="E141" s="40"/>
      <c r="H141" s="1" t="s">
        <v>203</v>
      </c>
      <c r="I141" s="314"/>
      <c r="J141" s="314"/>
      <c r="K141" s="315"/>
      <c r="L141" s="476">
        <v>2</v>
      </c>
      <c r="M141" s="16">
        <v>18</v>
      </c>
      <c r="N141" s="17">
        <v>1</v>
      </c>
      <c r="O141" s="18">
        <v>45447</v>
      </c>
      <c r="P141" s="18">
        <v>45447</v>
      </c>
      <c r="Q141" s="8"/>
      <c r="R141" s="8"/>
      <c r="S141" s="8"/>
      <c r="T141" s="8"/>
      <c r="U141" s="8"/>
      <c r="V141" s="8"/>
      <c r="W141" s="8"/>
      <c r="Y141" s="8">
        <v>18</v>
      </c>
    </row>
    <row r="142" spans="1:25" x14ac:dyDescent="0.6">
      <c r="A142" s="12" t="s">
        <v>95</v>
      </c>
      <c r="B142" s="12" t="s">
        <v>94</v>
      </c>
      <c r="C142" s="1" t="s">
        <v>203</v>
      </c>
      <c r="D142" s="7" t="s">
        <v>202</v>
      </c>
      <c r="E142" s="40" t="s">
        <v>314</v>
      </c>
      <c r="F142" s="10" t="s">
        <v>98</v>
      </c>
      <c r="H142" s="2"/>
      <c r="I142" s="314" t="s">
        <v>239</v>
      </c>
      <c r="J142" s="314">
        <v>17</v>
      </c>
      <c r="K142" s="477">
        <v>3.1764705882352939</v>
      </c>
      <c r="L142" s="314"/>
      <c r="M142" s="16"/>
      <c r="N142" s="17"/>
      <c r="O142" s="18"/>
      <c r="P142" s="18"/>
      <c r="Q142" s="8"/>
      <c r="R142" s="8"/>
      <c r="S142" s="8"/>
      <c r="T142" s="8"/>
      <c r="U142" s="8"/>
      <c r="V142" s="8"/>
      <c r="W142" s="8"/>
    </row>
    <row r="143" spans="1:25" x14ac:dyDescent="0.6">
      <c r="A143" s="12"/>
      <c r="B143" s="12"/>
      <c r="C143" s="2"/>
      <c r="D143" s="2"/>
      <c r="E143" s="40"/>
      <c r="H143" s="1" t="s">
        <v>203</v>
      </c>
      <c r="I143" s="314"/>
      <c r="J143" s="314"/>
      <c r="K143" s="315"/>
      <c r="L143" s="476">
        <v>6</v>
      </c>
      <c r="M143" s="16">
        <v>54</v>
      </c>
      <c r="N143" s="17">
        <v>1</v>
      </c>
      <c r="O143" s="18">
        <v>45447</v>
      </c>
      <c r="P143" s="18">
        <v>45447</v>
      </c>
      <c r="Q143" s="8"/>
      <c r="R143" s="8"/>
      <c r="S143" s="8"/>
      <c r="T143" s="8"/>
      <c r="U143" s="8"/>
      <c r="V143" s="8"/>
      <c r="W143" s="8"/>
      <c r="Y143" s="8">
        <v>54</v>
      </c>
    </row>
    <row r="144" spans="1:25" x14ac:dyDescent="0.6">
      <c r="A144" s="12" t="s">
        <v>95</v>
      </c>
      <c r="B144" s="12" t="s">
        <v>94</v>
      </c>
      <c r="C144" s="1" t="s">
        <v>203</v>
      </c>
      <c r="D144" s="7" t="s">
        <v>202</v>
      </c>
      <c r="E144" s="40" t="s">
        <v>315</v>
      </c>
      <c r="F144" s="10" t="s">
        <v>97</v>
      </c>
      <c r="H144" s="2"/>
      <c r="I144" s="314" t="s">
        <v>239</v>
      </c>
      <c r="J144" s="314">
        <v>2</v>
      </c>
      <c r="K144" s="477">
        <v>27</v>
      </c>
      <c r="L144" s="314"/>
      <c r="M144" s="16"/>
      <c r="N144" s="17"/>
      <c r="O144" s="18"/>
      <c r="P144" s="18"/>
      <c r="Q144" s="8"/>
      <c r="R144" s="8"/>
      <c r="S144" s="8"/>
      <c r="T144" s="8"/>
      <c r="U144" s="8"/>
      <c r="V144" s="8"/>
      <c r="W144" s="8"/>
    </row>
    <row r="145" spans="1:25" x14ac:dyDescent="0.6">
      <c r="A145" s="12"/>
      <c r="B145" s="12"/>
      <c r="C145" s="2"/>
      <c r="D145" s="2"/>
      <c r="E145" s="40"/>
      <c r="H145" s="1" t="s">
        <v>203</v>
      </c>
      <c r="I145" s="314"/>
      <c r="J145" s="314"/>
      <c r="K145" s="315"/>
      <c r="L145" s="476">
        <v>6</v>
      </c>
      <c r="M145" s="16">
        <v>54</v>
      </c>
      <c r="N145" s="17">
        <v>1</v>
      </c>
      <c r="O145" s="18">
        <v>45447</v>
      </c>
      <c r="P145" s="18">
        <v>45447</v>
      </c>
      <c r="Q145" s="8"/>
      <c r="R145" s="8"/>
      <c r="S145" s="8"/>
      <c r="T145" s="8"/>
      <c r="U145" s="8"/>
      <c r="V145" s="8"/>
      <c r="W145" s="8"/>
      <c r="Y145" s="8">
        <v>54</v>
      </c>
    </row>
    <row r="146" spans="1:25" x14ac:dyDescent="0.6">
      <c r="A146" s="12" t="s">
        <v>95</v>
      </c>
      <c r="B146" s="12" t="s">
        <v>94</v>
      </c>
      <c r="C146" s="1" t="s">
        <v>203</v>
      </c>
      <c r="D146" s="7" t="s">
        <v>202</v>
      </c>
      <c r="E146" s="40" t="s">
        <v>316</v>
      </c>
      <c r="F146" s="10" t="s">
        <v>96</v>
      </c>
      <c r="H146" s="2"/>
      <c r="I146" s="314" t="s">
        <v>235</v>
      </c>
      <c r="J146" s="314">
        <v>11</v>
      </c>
      <c r="K146" s="477">
        <v>4.9090909090909092</v>
      </c>
      <c r="L146" s="314"/>
      <c r="M146" s="16"/>
      <c r="N146" s="17"/>
      <c r="O146" s="18"/>
      <c r="P146" s="18"/>
      <c r="Q146" s="8"/>
      <c r="R146" s="8"/>
      <c r="S146" s="8"/>
      <c r="T146" s="8"/>
      <c r="U146" s="8"/>
      <c r="V146" s="8"/>
      <c r="W146" s="8"/>
    </row>
    <row r="147" spans="1:25" x14ac:dyDescent="0.6">
      <c r="A147" s="12"/>
      <c r="B147" s="12"/>
      <c r="C147" s="2"/>
      <c r="D147" s="2"/>
      <c r="E147" s="40"/>
      <c r="H147" s="1" t="s">
        <v>203</v>
      </c>
      <c r="I147" s="314"/>
      <c r="J147" s="314"/>
      <c r="K147" s="315"/>
      <c r="L147" s="476">
        <v>6</v>
      </c>
      <c r="M147" s="16">
        <v>54</v>
      </c>
      <c r="N147" s="17">
        <v>1</v>
      </c>
      <c r="O147" s="18">
        <v>45447</v>
      </c>
      <c r="P147" s="18">
        <v>45447</v>
      </c>
      <c r="Q147" s="8"/>
      <c r="R147" s="8"/>
      <c r="S147" s="8"/>
      <c r="T147" s="8"/>
      <c r="U147" s="8"/>
      <c r="V147" s="8"/>
      <c r="W147" s="8"/>
      <c r="Y147" s="8">
        <v>54</v>
      </c>
    </row>
    <row r="148" spans="1:25" x14ac:dyDescent="0.6">
      <c r="A148" s="12" t="s">
        <v>95</v>
      </c>
      <c r="B148" s="12" t="s">
        <v>94</v>
      </c>
      <c r="C148" s="1" t="s">
        <v>203</v>
      </c>
      <c r="D148" s="7" t="s">
        <v>202</v>
      </c>
      <c r="E148" s="40" t="s">
        <v>317</v>
      </c>
      <c r="F148" s="10" t="s">
        <v>93</v>
      </c>
      <c r="H148" s="2"/>
      <c r="I148" s="314" t="s">
        <v>239</v>
      </c>
      <c r="J148" s="314">
        <v>6</v>
      </c>
      <c r="K148" s="477">
        <v>9</v>
      </c>
      <c r="L148" s="314"/>
      <c r="M148" s="16"/>
      <c r="N148" s="17"/>
      <c r="O148" s="18"/>
      <c r="P148" s="18"/>
      <c r="Q148" s="8"/>
      <c r="R148" s="8"/>
      <c r="S148" s="8"/>
      <c r="T148" s="8"/>
      <c r="U148" s="8"/>
      <c r="V148" s="8"/>
      <c r="W148" s="8"/>
    </row>
    <row r="149" spans="1:25" x14ac:dyDescent="0.6">
      <c r="A149" s="12"/>
      <c r="B149" s="12"/>
      <c r="C149" s="2"/>
      <c r="D149" s="2"/>
      <c r="H149" s="1" t="s">
        <v>203</v>
      </c>
      <c r="I149" s="314"/>
      <c r="J149" s="314"/>
      <c r="K149" s="315"/>
      <c r="L149" s="476">
        <v>6</v>
      </c>
      <c r="M149" s="16">
        <v>54</v>
      </c>
      <c r="N149" s="17">
        <v>1</v>
      </c>
      <c r="O149" s="18">
        <v>45448</v>
      </c>
      <c r="P149" s="18">
        <v>45448</v>
      </c>
      <c r="Q149" s="8"/>
      <c r="R149" s="8"/>
      <c r="S149" s="8"/>
      <c r="T149" s="8"/>
      <c r="U149" s="8"/>
      <c r="V149" s="8"/>
      <c r="W149" s="8"/>
      <c r="Y149" s="8">
        <v>54</v>
      </c>
    </row>
    <row r="150" spans="1:25" x14ac:dyDescent="0.6">
      <c r="A150" s="12" t="s">
        <v>79</v>
      </c>
      <c r="B150" s="12" t="s">
        <v>89</v>
      </c>
      <c r="C150" s="1" t="s">
        <v>203</v>
      </c>
      <c r="D150" s="7" t="s">
        <v>202</v>
      </c>
      <c r="E150" s="41" t="s">
        <v>319</v>
      </c>
      <c r="F150" s="10" t="s">
        <v>92</v>
      </c>
      <c r="H150" s="2"/>
      <c r="I150" s="314" t="s">
        <v>235</v>
      </c>
      <c r="J150" s="314">
        <v>2</v>
      </c>
      <c r="K150" s="477">
        <v>3.5</v>
      </c>
      <c r="L150" s="314"/>
      <c r="M150" s="16"/>
      <c r="N150" s="17"/>
      <c r="O150" s="18"/>
      <c r="P150" s="18"/>
      <c r="Q150" s="8"/>
      <c r="R150" s="8"/>
      <c r="S150" s="8"/>
      <c r="T150" s="8"/>
      <c r="U150" s="8"/>
      <c r="V150" s="8"/>
      <c r="W150" s="8"/>
    </row>
    <row r="151" spans="1:25" x14ac:dyDescent="0.6">
      <c r="A151" s="12"/>
      <c r="B151" s="12"/>
      <c r="C151" s="2"/>
      <c r="D151" s="2"/>
      <c r="E151" s="41"/>
      <c r="H151" s="1" t="s">
        <v>203</v>
      </c>
      <c r="I151" s="314"/>
      <c r="J151" s="314"/>
      <c r="K151" s="315"/>
      <c r="L151" s="476">
        <v>0.77777777777777779</v>
      </c>
      <c r="M151" s="16">
        <v>7</v>
      </c>
      <c r="N151" s="17">
        <v>1</v>
      </c>
      <c r="O151" s="18">
        <v>45447</v>
      </c>
      <c r="P151" s="18">
        <v>45447</v>
      </c>
      <c r="Q151" s="8"/>
      <c r="R151" s="8"/>
      <c r="S151" s="8"/>
      <c r="T151" s="8"/>
      <c r="U151" s="8"/>
      <c r="V151" s="8"/>
      <c r="W151" s="8"/>
      <c r="Y151" s="8">
        <v>7</v>
      </c>
    </row>
    <row r="152" spans="1:25" x14ac:dyDescent="0.6">
      <c r="A152" s="12" t="s">
        <v>79</v>
      </c>
      <c r="B152" s="12" t="s">
        <v>89</v>
      </c>
      <c r="C152" s="1" t="s">
        <v>203</v>
      </c>
      <c r="D152" s="7" t="s">
        <v>202</v>
      </c>
      <c r="E152" s="41" t="s">
        <v>320</v>
      </c>
      <c r="F152" s="10" t="s">
        <v>91</v>
      </c>
      <c r="H152" s="2"/>
      <c r="I152" s="314" t="s">
        <v>235</v>
      </c>
      <c r="J152" s="314">
        <v>2</v>
      </c>
      <c r="K152" s="477">
        <v>3.5</v>
      </c>
      <c r="L152" s="314"/>
      <c r="M152" s="16"/>
      <c r="N152" s="17"/>
      <c r="O152" s="18"/>
      <c r="P152" s="18"/>
      <c r="Q152" s="8"/>
      <c r="R152" s="8"/>
      <c r="S152" s="8"/>
      <c r="T152" s="8"/>
      <c r="U152" s="8"/>
      <c r="V152" s="8"/>
      <c r="W152" s="8"/>
    </row>
    <row r="153" spans="1:25" x14ac:dyDescent="0.6">
      <c r="A153" s="12"/>
      <c r="B153" s="12"/>
      <c r="C153" s="2"/>
      <c r="D153" s="2"/>
      <c r="E153" s="41"/>
      <c r="H153" s="1" t="s">
        <v>203</v>
      </c>
      <c r="I153" s="314"/>
      <c r="J153" s="314"/>
      <c r="K153" s="315"/>
      <c r="L153" s="476">
        <v>0.77777777777777779</v>
      </c>
      <c r="M153" s="16">
        <v>7</v>
      </c>
      <c r="N153" s="17">
        <v>1</v>
      </c>
      <c r="O153" s="18">
        <v>45447</v>
      </c>
      <c r="P153" s="18">
        <v>45447</v>
      </c>
      <c r="Q153" s="8"/>
      <c r="R153" s="8"/>
      <c r="S153" s="8"/>
      <c r="T153" s="8"/>
      <c r="U153" s="8"/>
      <c r="V153" s="8"/>
      <c r="W153" s="8"/>
      <c r="Y153" s="8">
        <v>7</v>
      </c>
    </row>
    <row r="154" spans="1:25" x14ac:dyDescent="0.6">
      <c r="A154" s="12" t="s">
        <v>79</v>
      </c>
      <c r="B154" s="12" t="s">
        <v>89</v>
      </c>
      <c r="C154" s="1" t="s">
        <v>203</v>
      </c>
      <c r="D154" s="7" t="s">
        <v>202</v>
      </c>
      <c r="E154" s="41" t="s">
        <v>321</v>
      </c>
      <c r="F154" s="10" t="s">
        <v>90</v>
      </c>
      <c r="H154" s="2"/>
      <c r="I154" s="314" t="s">
        <v>235</v>
      </c>
      <c r="J154" s="314">
        <v>3</v>
      </c>
      <c r="K154" s="477">
        <v>2.3333333333333335</v>
      </c>
      <c r="L154" s="314"/>
      <c r="M154" s="16"/>
      <c r="N154" s="17"/>
      <c r="O154" s="18"/>
      <c r="P154" s="18"/>
      <c r="Q154" s="8"/>
      <c r="R154" s="8"/>
      <c r="S154" s="8"/>
      <c r="T154" s="8"/>
      <c r="U154" s="8"/>
      <c r="V154" s="8"/>
      <c r="W154" s="8"/>
    </row>
    <row r="155" spans="1:25" x14ac:dyDescent="0.6">
      <c r="A155" s="12"/>
      <c r="B155" s="12"/>
      <c r="C155" s="2"/>
      <c r="D155" s="2"/>
      <c r="E155" s="41"/>
      <c r="H155" s="1" t="s">
        <v>203</v>
      </c>
      <c r="I155" s="314"/>
      <c r="J155" s="314"/>
      <c r="K155" s="315"/>
      <c r="L155" s="476">
        <v>0.77777777777777779</v>
      </c>
      <c r="M155" s="16">
        <v>7</v>
      </c>
      <c r="N155" s="17">
        <v>1</v>
      </c>
      <c r="O155" s="18">
        <v>45447</v>
      </c>
      <c r="P155" s="18">
        <v>45447</v>
      </c>
      <c r="Q155" s="8"/>
      <c r="R155" s="8"/>
      <c r="S155" s="8"/>
      <c r="T155" s="8"/>
      <c r="U155" s="8"/>
      <c r="V155" s="8"/>
      <c r="W155" s="8"/>
      <c r="Y155" s="8">
        <v>7</v>
      </c>
    </row>
    <row r="156" spans="1:25" x14ac:dyDescent="0.6">
      <c r="A156" s="12" t="s">
        <v>79</v>
      </c>
      <c r="B156" s="12" t="s">
        <v>89</v>
      </c>
      <c r="C156" s="1" t="s">
        <v>203</v>
      </c>
      <c r="D156" s="7" t="s">
        <v>202</v>
      </c>
      <c r="E156" s="41" t="s">
        <v>322</v>
      </c>
      <c r="F156" s="10" t="s">
        <v>88</v>
      </c>
      <c r="H156" s="2"/>
      <c r="I156" s="314" t="s">
        <v>235</v>
      </c>
      <c r="J156" s="314">
        <v>2</v>
      </c>
      <c r="K156" s="477">
        <v>3.5</v>
      </c>
      <c r="L156" s="314"/>
      <c r="M156" s="16"/>
      <c r="N156" s="17"/>
      <c r="O156" s="18"/>
      <c r="P156" s="18"/>
      <c r="Q156" s="8"/>
      <c r="R156" s="8"/>
      <c r="S156" s="8"/>
      <c r="T156" s="8"/>
      <c r="U156" s="8"/>
      <c r="V156" s="8"/>
      <c r="W156" s="8"/>
    </row>
    <row r="157" spans="1:25" x14ac:dyDescent="0.6">
      <c r="A157" s="12"/>
      <c r="B157" s="12"/>
      <c r="C157" s="2"/>
      <c r="D157" s="2"/>
      <c r="H157" s="1" t="s">
        <v>203</v>
      </c>
      <c r="I157" s="314"/>
      <c r="J157" s="314"/>
      <c r="K157" s="315"/>
      <c r="L157" s="476">
        <v>0.77777777777777779</v>
      </c>
      <c r="M157" s="16">
        <v>7</v>
      </c>
      <c r="N157" s="17">
        <v>1</v>
      </c>
      <c r="O157" s="18">
        <v>45448</v>
      </c>
      <c r="P157" s="18">
        <v>45448</v>
      </c>
      <c r="Q157" s="8"/>
      <c r="R157" s="8"/>
      <c r="S157" s="8"/>
      <c r="T157" s="8"/>
      <c r="U157" s="8"/>
      <c r="V157" s="8"/>
      <c r="W157" s="8"/>
      <c r="Y157" s="8">
        <v>7</v>
      </c>
    </row>
    <row r="158" spans="1:25" x14ac:dyDescent="0.6">
      <c r="A158" s="12" t="s">
        <v>79</v>
      </c>
      <c r="B158" s="51" t="s">
        <v>434</v>
      </c>
      <c r="C158" s="1" t="s">
        <v>203</v>
      </c>
      <c r="D158" s="7" t="s">
        <v>202</v>
      </c>
      <c r="E158" s="44" t="s">
        <v>324</v>
      </c>
      <c r="F158" s="10" t="s">
        <v>87</v>
      </c>
      <c r="H158" s="2"/>
      <c r="I158" s="314" t="s">
        <v>235</v>
      </c>
      <c r="J158" s="314">
        <v>1</v>
      </c>
      <c r="K158" s="477">
        <v>7</v>
      </c>
      <c r="L158" s="314"/>
      <c r="M158" s="16"/>
      <c r="N158" s="17"/>
      <c r="O158" s="18"/>
      <c r="P158" s="18"/>
      <c r="Q158" s="8"/>
      <c r="R158" s="8"/>
      <c r="S158" s="8"/>
      <c r="T158" s="8"/>
      <c r="U158" s="8"/>
      <c r="V158" s="8"/>
      <c r="W158" s="8"/>
    </row>
    <row r="159" spans="1:25" x14ac:dyDescent="0.6">
      <c r="A159" s="12"/>
      <c r="B159" s="12"/>
      <c r="C159" s="2"/>
      <c r="D159" s="2"/>
      <c r="E159" s="44"/>
      <c r="H159" s="1" t="s">
        <v>203</v>
      </c>
      <c r="I159" s="314"/>
      <c r="J159" s="314"/>
      <c r="K159" s="315"/>
      <c r="L159" s="476">
        <v>0.77777777777777779</v>
      </c>
      <c r="M159" s="16">
        <v>7</v>
      </c>
      <c r="N159" s="17">
        <v>1</v>
      </c>
      <c r="O159" s="18">
        <v>45448</v>
      </c>
      <c r="P159" s="18">
        <v>45448</v>
      </c>
      <c r="Q159" s="8"/>
      <c r="R159" s="8"/>
      <c r="S159" s="8"/>
      <c r="T159" s="8"/>
      <c r="U159" s="8"/>
      <c r="V159" s="8"/>
      <c r="W159" s="8"/>
      <c r="Y159" s="8">
        <v>7</v>
      </c>
    </row>
    <row r="160" spans="1:25" x14ac:dyDescent="0.6">
      <c r="A160" s="12" t="s">
        <v>79</v>
      </c>
      <c r="B160" s="51" t="s">
        <v>434</v>
      </c>
      <c r="C160" s="1" t="s">
        <v>203</v>
      </c>
      <c r="D160" s="7" t="s">
        <v>202</v>
      </c>
      <c r="E160" s="44" t="s">
        <v>325</v>
      </c>
      <c r="F160" s="10" t="s">
        <v>86</v>
      </c>
      <c r="H160" s="2"/>
      <c r="I160" s="314" t="s">
        <v>235</v>
      </c>
      <c r="J160" s="314">
        <v>1</v>
      </c>
      <c r="K160" s="477">
        <v>7</v>
      </c>
      <c r="L160" s="314"/>
      <c r="M160" s="16"/>
      <c r="N160" s="17"/>
      <c r="O160" s="18"/>
      <c r="P160" s="18"/>
      <c r="Q160" s="8"/>
      <c r="R160" s="8"/>
      <c r="S160" s="8"/>
      <c r="T160" s="8"/>
      <c r="U160" s="8"/>
      <c r="V160" s="8"/>
      <c r="W160" s="8"/>
    </row>
    <row r="161" spans="1:25" x14ac:dyDescent="0.6">
      <c r="A161" s="12"/>
      <c r="B161" s="12"/>
      <c r="C161" s="2"/>
      <c r="D161" s="2"/>
      <c r="E161" s="44"/>
      <c r="H161" s="1" t="s">
        <v>203</v>
      </c>
      <c r="I161" s="314"/>
      <c r="J161" s="314"/>
      <c r="K161" s="315"/>
      <c r="L161" s="476">
        <v>0.77777777777777779</v>
      </c>
      <c r="M161" s="16">
        <v>7</v>
      </c>
      <c r="N161" s="17">
        <v>1</v>
      </c>
      <c r="O161" s="18">
        <v>45448</v>
      </c>
      <c r="P161" s="18">
        <v>45448</v>
      </c>
      <c r="Q161" s="8"/>
      <c r="R161" s="8"/>
      <c r="S161" s="8"/>
      <c r="T161" s="8"/>
      <c r="U161" s="8"/>
      <c r="V161" s="8"/>
      <c r="W161" s="8"/>
      <c r="Y161" s="8">
        <v>7</v>
      </c>
    </row>
    <row r="162" spans="1:25" x14ac:dyDescent="0.6">
      <c r="A162" s="12" t="s">
        <v>79</v>
      </c>
      <c r="B162" s="51" t="s">
        <v>434</v>
      </c>
      <c r="C162" s="1" t="s">
        <v>203</v>
      </c>
      <c r="D162" s="7" t="s">
        <v>202</v>
      </c>
      <c r="E162" s="44" t="s">
        <v>326</v>
      </c>
      <c r="F162" s="10" t="s">
        <v>85</v>
      </c>
      <c r="H162" s="2"/>
      <c r="I162" s="314" t="s">
        <v>235</v>
      </c>
      <c r="J162" s="314">
        <v>1</v>
      </c>
      <c r="K162" s="477">
        <v>6</v>
      </c>
      <c r="L162" s="314"/>
      <c r="M162" s="16"/>
      <c r="N162" s="17"/>
      <c r="O162" s="18"/>
      <c r="P162" s="18"/>
      <c r="Q162" s="8"/>
      <c r="R162" s="8"/>
      <c r="S162" s="8"/>
      <c r="T162" s="8"/>
      <c r="U162" s="8"/>
      <c r="V162" s="8"/>
      <c r="W162" s="8"/>
    </row>
    <row r="163" spans="1:25" x14ac:dyDescent="0.6">
      <c r="A163" s="12"/>
      <c r="B163" s="12"/>
      <c r="C163" s="2"/>
      <c r="D163" s="2"/>
      <c r="E163" s="44"/>
      <c r="H163" s="1" t="s">
        <v>203</v>
      </c>
      <c r="I163" s="314"/>
      <c r="J163" s="314"/>
      <c r="K163" s="315"/>
      <c r="L163" s="476">
        <v>0.66666666666666663</v>
      </c>
      <c r="M163" s="16">
        <v>6</v>
      </c>
      <c r="N163" s="17">
        <v>1</v>
      </c>
      <c r="O163" s="18">
        <v>45448</v>
      </c>
      <c r="P163" s="18">
        <v>45448</v>
      </c>
      <c r="Q163" s="8"/>
      <c r="R163" s="8"/>
      <c r="S163" s="8"/>
      <c r="T163" s="8"/>
      <c r="U163" s="8"/>
      <c r="V163" s="8"/>
      <c r="W163" s="8"/>
      <c r="Y163" s="8">
        <v>6</v>
      </c>
    </row>
    <row r="164" spans="1:25" x14ac:dyDescent="0.6">
      <c r="A164" s="12" t="s">
        <v>79</v>
      </c>
      <c r="B164" s="51" t="s">
        <v>434</v>
      </c>
      <c r="C164" s="1" t="s">
        <v>203</v>
      </c>
      <c r="D164" s="7" t="s">
        <v>202</v>
      </c>
      <c r="E164" s="44" t="s">
        <v>327</v>
      </c>
      <c r="F164" s="10" t="s">
        <v>84</v>
      </c>
      <c r="H164" s="2"/>
      <c r="I164" s="314" t="s">
        <v>235</v>
      </c>
      <c r="J164" s="314">
        <v>1</v>
      </c>
      <c r="K164" s="477">
        <v>6</v>
      </c>
      <c r="L164" s="314"/>
      <c r="M164" s="16"/>
      <c r="N164" s="17"/>
      <c r="O164" s="18"/>
      <c r="P164" s="18"/>
      <c r="Q164" s="8"/>
      <c r="R164" s="8"/>
      <c r="S164" s="8"/>
      <c r="T164" s="8"/>
      <c r="U164" s="8"/>
      <c r="V164" s="8"/>
      <c r="W164" s="8"/>
    </row>
    <row r="165" spans="1:25" x14ac:dyDescent="0.6">
      <c r="A165" s="12"/>
      <c r="B165" s="12"/>
      <c r="C165" s="2"/>
      <c r="D165" s="2"/>
      <c r="E165" s="44"/>
      <c r="H165" s="1" t="s">
        <v>203</v>
      </c>
      <c r="I165" s="314"/>
      <c r="J165" s="314"/>
      <c r="K165" s="315"/>
      <c r="L165" s="476">
        <v>0.66666666666666663</v>
      </c>
      <c r="M165" s="16">
        <v>6</v>
      </c>
      <c r="N165" s="17">
        <v>1</v>
      </c>
      <c r="O165" s="18">
        <v>45448</v>
      </c>
      <c r="P165" s="18">
        <v>45448</v>
      </c>
      <c r="Q165" s="8"/>
      <c r="R165" s="8"/>
      <c r="S165" s="8"/>
      <c r="T165" s="8"/>
      <c r="U165" s="8"/>
      <c r="V165" s="8"/>
      <c r="W165" s="8"/>
      <c r="Y165" s="8">
        <v>6</v>
      </c>
    </row>
    <row r="166" spans="1:25" x14ac:dyDescent="0.6">
      <c r="A166" s="12" t="s">
        <v>79</v>
      </c>
      <c r="B166" s="51" t="s">
        <v>434</v>
      </c>
      <c r="C166" s="1" t="s">
        <v>203</v>
      </c>
      <c r="D166" s="7" t="s">
        <v>202</v>
      </c>
      <c r="E166" s="44" t="s">
        <v>329</v>
      </c>
      <c r="F166" s="10" t="s">
        <v>82</v>
      </c>
      <c r="H166" s="2"/>
      <c r="I166" s="314" t="s">
        <v>235</v>
      </c>
      <c r="J166" s="314">
        <v>1</v>
      </c>
      <c r="K166" s="477">
        <v>6</v>
      </c>
      <c r="L166" s="314"/>
      <c r="M166" s="16"/>
      <c r="N166" s="17"/>
      <c r="O166" s="18"/>
      <c r="P166" s="18"/>
      <c r="Q166" s="8"/>
      <c r="R166" s="8"/>
      <c r="S166" s="8"/>
      <c r="T166" s="8"/>
      <c r="U166" s="8"/>
      <c r="V166" s="8"/>
      <c r="W166" s="8"/>
    </row>
    <row r="167" spans="1:25" x14ac:dyDescent="0.6">
      <c r="A167" s="12"/>
      <c r="B167" s="12"/>
      <c r="C167" s="2"/>
      <c r="D167" s="2"/>
      <c r="H167" s="1" t="s">
        <v>203</v>
      </c>
      <c r="I167" s="314"/>
      <c r="J167" s="314"/>
      <c r="K167" s="315"/>
      <c r="L167" s="476">
        <v>0.66666666666666663</v>
      </c>
      <c r="M167" s="16">
        <v>6</v>
      </c>
      <c r="N167" s="17">
        <v>1</v>
      </c>
      <c r="O167" s="18">
        <v>45448</v>
      </c>
      <c r="P167" s="18">
        <v>45448</v>
      </c>
      <c r="Q167" s="8"/>
      <c r="R167" s="8"/>
      <c r="S167" s="8"/>
      <c r="T167" s="8"/>
      <c r="U167" s="8"/>
      <c r="V167" s="8"/>
      <c r="W167" s="8"/>
      <c r="Y167" s="8">
        <v>6</v>
      </c>
    </row>
    <row r="168" spans="1:25" x14ac:dyDescent="0.6">
      <c r="A168" s="12" t="s">
        <v>79</v>
      </c>
      <c r="B168" s="12" t="s">
        <v>78</v>
      </c>
      <c r="C168" s="1" t="s">
        <v>203</v>
      </c>
      <c r="D168" s="7" t="s">
        <v>202</v>
      </c>
      <c r="E168" s="44" t="s">
        <v>331</v>
      </c>
      <c r="F168" s="10" t="s">
        <v>81</v>
      </c>
      <c r="H168" s="2"/>
      <c r="I168" s="314" t="s">
        <v>235</v>
      </c>
      <c r="J168" s="314">
        <v>1</v>
      </c>
      <c r="K168" s="477">
        <v>8</v>
      </c>
      <c r="L168" s="314"/>
      <c r="M168" s="16"/>
      <c r="N168" s="17"/>
      <c r="O168" s="18"/>
      <c r="P168" s="18"/>
      <c r="Q168" s="8"/>
      <c r="R168" s="8"/>
      <c r="S168" s="8"/>
      <c r="T168" s="8"/>
      <c r="U168" s="8"/>
      <c r="V168" s="8"/>
      <c r="W168" s="8"/>
    </row>
    <row r="169" spans="1:25" x14ac:dyDescent="0.6">
      <c r="A169" s="12"/>
      <c r="B169" s="12"/>
      <c r="C169" s="2"/>
      <c r="D169" s="2"/>
      <c r="E169" s="44"/>
      <c r="H169" s="1" t="s">
        <v>203</v>
      </c>
      <c r="I169" s="314"/>
      <c r="J169" s="314"/>
      <c r="K169" s="315"/>
      <c r="L169" s="476">
        <v>0.88888888888888884</v>
      </c>
      <c r="M169" s="16">
        <v>8</v>
      </c>
      <c r="N169" s="17">
        <v>1</v>
      </c>
      <c r="O169" s="18">
        <v>45448</v>
      </c>
      <c r="P169" s="18">
        <v>45448</v>
      </c>
      <c r="Q169" s="8"/>
      <c r="R169" s="8"/>
      <c r="S169" s="8"/>
      <c r="T169" s="8"/>
      <c r="U169" s="8"/>
      <c r="V169" s="8"/>
      <c r="W169" s="8"/>
      <c r="Y169" s="8">
        <v>8</v>
      </c>
    </row>
    <row r="170" spans="1:25" x14ac:dyDescent="0.6">
      <c r="A170" s="12" t="s">
        <v>79</v>
      </c>
      <c r="B170" s="12" t="s">
        <v>78</v>
      </c>
      <c r="C170" s="1" t="s">
        <v>203</v>
      </c>
      <c r="D170" s="7" t="s">
        <v>202</v>
      </c>
      <c r="E170" s="44" t="s">
        <v>332</v>
      </c>
      <c r="F170" s="10" t="s">
        <v>80</v>
      </c>
      <c r="H170" s="2"/>
      <c r="I170" s="314" t="s">
        <v>235</v>
      </c>
      <c r="J170" s="314">
        <v>1</v>
      </c>
      <c r="K170" s="477">
        <v>8</v>
      </c>
      <c r="L170" s="314"/>
      <c r="M170" s="16"/>
      <c r="N170" s="17"/>
      <c r="O170" s="18"/>
      <c r="P170" s="18"/>
      <c r="Q170" s="8"/>
      <c r="R170" s="8"/>
      <c r="S170" s="8"/>
      <c r="T170" s="8"/>
      <c r="U170" s="8"/>
      <c r="V170" s="8"/>
      <c r="W170" s="8"/>
    </row>
    <row r="171" spans="1:25" x14ac:dyDescent="0.6">
      <c r="A171" s="12"/>
      <c r="B171" s="12"/>
      <c r="C171" s="2"/>
      <c r="D171" s="2"/>
      <c r="E171" s="44"/>
      <c r="H171" s="1" t="s">
        <v>203</v>
      </c>
      <c r="I171" s="314"/>
      <c r="J171" s="314"/>
      <c r="K171" s="315"/>
      <c r="L171" s="476">
        <v>0.88888888888888884</v>
      </c>
      <c r="M171" s="16">
        <v>8</v>
      </c>
      <c r="N171" s="17">
        <v>1</v>
      </c>
      <c r="O171" s="18">
        <v>45448</v>
      </c>
      <c r="P171" s="18">
        <v>45448</v>
      </c>
      <c r="Q171" s="8"/>
      <c r="R171" s="8"/>
      <c r="S171" s="8"/>
      <c r="T171" s="8"/>
      <c r="U171" s="8"/>
      <c r="V171" s="8"/>
      <c r="W171" s="8"/>
      <c r="Y171" s="8">
        <v>8</v>
      </c>
    </row>
    <row r="172" spans="1:25" x14ac:dyDescent="0.6">
      <c r="A172" s="12" t="s">
        <v>79</v>
      </c>
      <c r="B172" s="12" t="s">
        <v>78</v>
      </c>
      <c r="C172" s="1" t="s">
        <v>203</v>
      </c>
      <c r="D172" s="7" t="s">
        <v>202</v>
      </c>
      <c r="E172" s="44" t="s">
        <v>333</v>
      </c>
      <c r="F172" s="10" t="s">
        <v>77</v>
      </c>
      <c r="H172" s="2"/>
      <c r="I172" s="314" t="s">
        <v>235</v>
      </c>
      <c r="J172" s="314">
        <v>1</v>
      </c>
      <c r="K172" s="477">
        <v>8</v>
      </c>
      <c r="L172" s="314"/>
      <c r="M172" s="16"/>
      <c r="N172" s="17"/>
      <c r="O172" s="18"/>
      <c r="P172" s="18"/>
      <c r="Q172" s="8"/>
      <c r="R172" s="8"/>
      <c r="S172" s="8"/>
      <c r="T172" s="8"/>
      <c r="U172" s="8"/>
      <c r="V172" s="8"/>
      <c r="W172" s="8"/>
    </row>
    <row r="173" spans="1:25" x14ac:dyDescent="0.6">
      <c r="A173" s="12"/>
      <c r="B173" s="12"/>
      <c r="C173" s="2"/>
      <c r="D173" s="2"/>
      <c r="H173" s="1" t="s">
        <v>203</v>
      </c>
      <c r="I173" s="314"/>
      <c r="J173" s="314"/>
      <c r="K173" s="315"/>
      <c r="L173" s="476">
        <v>0.88888888888888884</v>
      </c>
      <c r="M173" s="16">
        <v>8</v>
      </c>
      <c r="N173" s="17">
        <v>1</v>
      </c>
      <c r="O173" s="18">
        <v>45448</v>
      </c>
      <c r="P173" s="18">
        <v>45448</v>
      </c>
      <c r="Q173" s="8"/>
      <c r="R173" s="8"/>
      <c r="S173" s="8"/>
      <c r="T173" s="8"/>
      <c r="U173" s="8"/>
      <c r="V173" s="8"/>
      <c r="W173" s="8"/>
      <c r="Y173" s="8">
        <v>8</v>
      </c>
    </row>
    <row r="174" spans="1:25" x14ac:dyDescent="0.6">
      <c r="A174" s="12" t="s">
        <v>52</v>
      </c>
      <c r="B174" s="12" t="s">
        <v>75</v>
      </c>
      <c r="C174" s="1" t="s">
        <v>203</v>
      </c>
      <c r="D174" s="7" t="s">
        <v>202</v>
      </c>
      <c r="E174" s="44" t="s">
        <v>337</v>
      </c>
      <c r="F174" s="10" t="s">
        <v>76</v>
      </c>
      <c r="H174" s="2"/>
      <c r="I174" s="314" t="s">
        <v>235</v>
      </c>
      <c r="J174" s="314">
        <v>1</v>
      </c>
      <c r="K174" s="477">
        <v>41</v>
      </c>
      <c r="L174" s="314"/>
      <c r="M174" s="16"/>
      <c r="N174" s="17"/>
      <c r="O174" s="18"/>
      <c r="P174" s="18"/>
      <c r="Q174" s="8"/>
      <c r="R174" s="8"/>
      <c r="S174" s="8"/>
      <c r="T174" s="8"/>
      <c r="U174" s="8"/>
      <c r="V174" s="8"/>
      <c r="W174" s="8"/>
    </row>
    <row r="175" spans="1:25" x14ac:dyDescent="0.6">
      <c r="A175" s="12"/>
      <c r="B175" s="12"/>
      <c r="C175" s="2"/>
      <c r="D175" s="2"/>
      <c r="E175" s="44"/>
      <c r="H175" s="1" t="s">
        <v>203</v>
      </c>
      <c r="I175" s="314"/>
      <c r="J175" s="314"/>
      <c r="K175" s="315"/>
      <c r="L175" s="476">
        <v>1.5185185185185186</v>
      </c>
      <c r="M175" s="16">
        <v>41</v>
      </c>
      <c r="N175" s="17">
        <v>3</v>
      </c>
      <c r="O175" s="18">
        <v>45419</v>
      </c>
      <c r="P175" s="18">
        <v>45421</v>
      </c>
      <c r="Q175" s="8"/>
      <c r="R175" s="8"/>
      <c r="S175" s="8"/>
      <c r="T175" s="8"/>
      <c r="U175" s="8">
        <v>41</v>
      </c>
      <c r="V175" s="8"/>
      <c r="W175" s="8"/>
    </row>
    <row r="176" spans="1:25" x14ac:dyDescent="0.6">
      <c r="A176" s="12" t="s">
        <v>52</v>
      </c>
      <c r="B176" s="12" t="s">
        <v>75</v>
      </c>
      <c r="C176" s="1" t="s">
        <v>203</v>
      </c>
      <c r="D176" s="7" t="s">
        <v>202</v>
      </c>
      <c r="E176" s="44" t="s">
        <v>338</v>
      </c>
      <c r="F176" s="10" t="s">
        <v>73</v>
      </c>
      <c r="H176" s="2"/>
      <c r="I176" s="314" t="s">
        <v>230</v>
      </c>
      <c r="J176" s="314">
        <v>45</v>
      </c>
      <c r="K176" s="477">
        <v>0.88888888888888884</v>
      </c>
      <c r="L176" s="314"/>
      <c r="M176" s="16"/>
      <c r="N176" s="17"/>
      <c r="O176" s="18"/>
      <c r="P176" s="18"/>
      <c r="Q176" s="8"/>
      <c r="R176" s="8"/>
      <c r="S176" s="8"/>
      <c r="T176" s="8"/>
      <c r="U176" s="8"/>
      <c r="V176" s="8"/>
      <c r="W176" s="8"/>
    </row>
    <row r="177" spans="1:23" x14ac:dyDescent="0.6">
      <c r="A177" s="12"/>
      <c r="B177" s="12"/>
      <c r="C177" s="2"/>
      <c r="D177" s="2"/>
      <c r="H177" s="1" t="s">
        <v>203</v>
      </c>
      <c r="I177" s="314"/>
      <c r="J177" s="314"/>
      <c r="K177" s="315"/>
      <c r="L177" s="476">
        <v>2.2222222222222223</v>
      </c>
      <c r="M177" s="16">
        <v>40</v>
      </c>
      <c r="N177" s="17">
        <v>2</v>
      </c>
      <c r="O177" s="18">
        <v>45422</v>
      </c>
      <c r="P177" s="18">
        <v>45425</v>
      </c>
      <c r="Q177" s="8"/>
      <c r="R177" s="8"/>
      <c r="S177" s="8"/>
      <c r="T177" s="8"/>
      <c r="U177" s="8">
        <v>20</v>
      </c>
      <c r="V177" s="8">
        <v>20</v>
      </c>
      <c r="W177" s="8"/>
    </row>
    <row r="178" spans="1:23" x14ac:dyDescent="0.6">
      <c r="A178" s="12" t="s">
        <v>52</v>
      </c>
      <c r="B178" s="12" t="s">
        <v>74</v>
      </c>
      <c r="C178" s="1" t="s">
        <v>203</v>
      </c>
      <c r="D178" s="7" t="s">
        <v>202</v>
      </c>
      <c r="E178" s="44" t="s">
        <v>340</v>
      </c>
      <c r="F178" s="10" t="s">
        <v>73</v>
      </c>
      <c r="H178" s="2"/>
      <c r="I178" s="314" t="s">
        <v>230</v>
      </c>
      <c r="J178" s="314">
        <v>20</v>
      </c>
      <c r="K178" s="477">
        <v>0.55000000000000004</v>
      </c>
      <c r="L178" s="314"/>
      <c r="M178" s="16"/>
      <c r="N178" s="17"/>
      <c r="O178" s="18"/>
      <c r="P178" s="18"/>
      <c r="Q178" s="8"/>
      <c r="R178" s="8"/>
      <c r="S178" s="8"/>
      <c r="T178" s="8"/>
      <c r="U178" s="8"/>
      <c r="V178" s="8"/>
      <c r="W178" s="8"/>
    </row>
    <row r="179" spans="1:23" x14ac:dyDescent="0.6">
      <c r="A179" s="12"/>
      <c r="B179" s="12"/>
      <c r="C179" s="2"/>
      <c r="D179" s="2"/>
      <c r="H179" s="1" t="s">
        <v>203</v>
      </c>
      <c r="I179" s="314"/>
      <c r="J179" s="314"/>
      <c r="K179" s="315"/>
      <c r="L179" s="476">
        <v>0.30555555555555558</v>
      </c>
      <c r="M179" s="16">
        <v>11</v>
      </c>
      <c r="N179" s="17">
        <v>4</v>
      </c>
      <c r="O179" s="18">
        <v>45426</v>
      </c>
      <c r="P179" s="18">
        <v>45429</v>
      </c>
      <c r="Q179" s="8"/>
      <c r="R179" s="8"/>
      <c r="S179" s="8"/>
      <c r="T179" s="8"/>
      <c r="U179" s="8"/>
      <c r="V179" s="8">
        <v>11</v>
      </c>
      <c r="W179" s="8"/>
    </row>
    <row r="180" spans="1:23" x14ac:dyDescent="0.6">
      <c r="A180" s="12" t="s">
        <v>52</v>
      </c>
      <c r="B180" s="12" t="s">
        <v>66</v>
      </c>
      <c r="C180" s="1" t="s">
        <v>203</v>
      </c>
      <c r="D180" s="7" t="s">
        <v>202</v>
      </c>
      <c r="E180" s="44" t="s">
        <v>342</v>
      </c>
      <c r="F180" s="10" t="s">
        <v>38</v>
      </c>
      <c r="H180" s="2"/>
      <c r="I180" s="314" t="s">
        <v>243</v>
      </c>
      <c r="J180" s="314">
        <v>1</v>
      </c>
      <c r="K180" s="477">
        <v>50</v>
      </c>
      <c r="L180" s="314"/>
      <c r="M180" s="16"/>
      <c r="N180" s="17"/>
      <c r="O180" s="18"/>
      <c r="P180" s="18"/>
      <c r="Q180" s="8"/>
      <c r="R180" s="8"/>
      <c r="S180" s="8"/>
      <c r="T180" s="8"/>
      <c r="U180" s="8"/>
      <c r="V180" s="8"/>
      <c r="W180" s="8"/>
    </row>
    <row r="181" spans="1:23" x14ac:dyDescent="0.6">
      <c r="A181" s="12"/>
      <c r="B181" s="12"/>
      <c r="C181" s="2"/>
      <c r="D181" s="2"/>
      <c r="E181" s="44"/>
      <c r="H181" s="1" t="s">
        <v>203</v>
      </c>
      <c r="I181" s="314"/>
      <c r="J181" s="314"/>
      <c r="K181" s="315"/>
      <c r="L181" s="476">
        <v>1.3888888888888888</v>
      </c>
      <c r="M181" s="16">
        <v>50</v>
      </c>
      <c r="N181" s="17">
        <v>4</v>
      </c>
      <c r="O181" s="18">
        <v>45432</v>
      </c>
      <c r="P181" s="18">
        <v>45435</v>
      </c>
      <c r="Q181" s="8"/>
      <c r="R181" s="8"/>
      <c r="S181" s="8"/>
      <c r="T181" s="8"/>
      <c r="U181" s="8"/>
      <c r="V181" s="8"/>
      <c r="W181" s="8">
        <v>50</v>
      </c>
    </row>
    <row r="182" spans="1:23" x14ac:dyDescent="0.6">
      <c r="A182" s="12" t="s">
        <v>52</v>
      </c>
      <c r="B182" s="12" t="s">
        <v>66</v>
      </c>
      <c r="C182" s="1" t="s">
        <v>203</v>
      </c>
      <c r="D182" s="7" t="s">
        <v>202</v>
      </c>
      <c r="E182" s="44" t="s">
        <v>343</v>
      </c>
      <c r="F182" s="10" t="s">
        <v>72</v>
      </c>
      <c r="H182" s="2"/>
      <c r="I182" s="314" t="s">
        <v>243</v>
      </c>
      <c r="J182" s="314">
        <v>2.5</v>
      </c>
      <c r="K182" s="477">
        <v>20</v>
      </c>
      <c r="L182" s="314"/>
      <c r="M182" s="16"/>
      <c r="N182" s="17"/>
      <c r="O182" s="18"/>
      <c r="P182" s="18"/>
      <c r="Q182" s="8"/>
      <c r="R182" s="8"/>
      <c r="S182" s="8"/>
      <c r="T182" s="8"/>
      <c r="U182" s="8"/>
      <c r="V182" s="8"/>
      <c r="W182" s="8"/>
    </row>
    <row r="183" spans="1:23" x14ac:dyDescent="0.6">
      <c r="A183" s="12"/>
      <c r="B183" s="12"/>
      <c r="C183" s="2"/>
      <c r="D183" s="2"/>
      <c r="E183" s="44"/>
      <c r="H183" s="1" t="s">
        <v>203</v>
      </c>
      <c r="I183" s="314"/>
      <c r="J183" s="314"/>
      <c r="K183" s="315"/>
      <c r="L183" s="476">
        <v>1.8518518518518519</v>
      </c>
      <c r="M183" s="16">
        <v>50</v>
      </c>
      <c r="N183" s="17">
        <v>3</v>
      </c>
      <c r="O183" s="18">
        <v>45432</v>
      </c>
      <c r="P183" s="18">
        <v>45434</v>
      </c>
      <c r="Q183" s="8"/>
      <c r="R183" s="8"/>
      <c r="S183" s="8"/>
      <c r="T183" s="8"/>
      <c r="U183" s="8"/>
      <c r="V183" s="8"/>
      <c r="W183" s="8">
        <v>50</v>
      </c>
    </row>
    <row r="184" spans="1:23" x14ac:dyDescent="0.6">
      <c r="A184" s="12" t="s">
        <v>52</v>
      </c>
      <c r="B184" s="12" t="s">
        <v>66</v>
      </c>
      <c r="C184" s="1" t="s">
        <v>203</v>
      </c>
      <c r="D184" s="7" t="s">
        <v>202</v>
      </c>
      <c r="E184" s="44" t="s">
        <v>344</v>
      </c>
      <c r="F184" s="10" t="s">
        <v>71</v>
      </c>
      <c r="H184" s="2"/>
      <c r="I184" s="314" t="s">
        <v>243</v>
      </c>
      <c r="J184" s="314">
        <v>5.25</v>
      </c>
      <c r="K184" s="477">
        <v>9.5238095238095237</v>
      </c>
      <c r="L184" s="314"/>
      <c r="M184" s="16"/>
      <c r="N184" s="17"/>
      <c r="O184" s="18"/>
      <c r="P184" s="18"/>
      <c r="Q184" s="8"/>
      <c r="R184" s="8"/>
      <c r="S184" s="8"/>
      <c r="T184" s="8"/>
      <c r="U184" s="8"/>
      <c r="V184" s="8"/>
      <c r="W184" s="8"/>
    </row>
    <row r="185" spans="1:23" x14ac:dyDescent="0.6">
      <c r="A185" s="12"/>
      <c r="B185" s="12"/>
      <c r="C185" s="2"/>
      <c r="D185" s="2"/>
      <c r="E185" s="44"/>
      <c r="H185" s="1" t="s">
        <v>203</v>
      </c>
      <c r="I185" s="314"/>
      <c r="J185" s="314"/>
      <c r="K185" s="315"/>
      <c r="L185" s="476">
        <v>2.7777777777777777</v>
      </c>
      <c r="M185" s="16">
        <v>50</v>
      </c>
      <c r="N185" s="17">
        <v>2</v>
      </c>
      <c r="O185" s="18">
        <v>45435</v>
      </c>
      <c r="P185" s="18">
        <v>45436</v>
      </c>
      <c r="Q185" s="8"/>
      <c r="R185" s="8"/>
      <c r="S185" s="8"/>
      <c r="T185" s="8"/>
      <c r="U185" s="8"/>
      <c r="V185" s="8"/>
      <c r="W185" s="8">
        <v>50</v>
      </c>
    </row>
    <row r="186" spans="1:23" x14ac:dyDescent="0.6">
      <c r="A186" s="12" t="s">
        <v>52</v>
      </c>
      <c r="B186" s="12" t="s">
        <v>66</v>
      </c>
      <c r="C186" s="1" t="s">
        <v>203</v>
      </c>
      <c r="D186" s="7" t="s">
        <v>202</v>
      </c>
      <c r="E186" s="44" t="s">
        <v>345</v>
      </c>
      <c r="F186" s="10" t="s">
        <v>70</v>
      </c>
      <c r="H186" s="2"/>
      <c r="I186" s="314" t="s">
        <v>230</v>
      </c>
      <c r="J186" s="314">
        <v>25</v>
      </c>
      <c r="K186" s="477">
        <v>2</v>
      </c>
      <c r="L186" s="314"/>
      <c r="M186" s="16"/>
      <c r="N186" s="17"/>
      <c r="O186" s="18"/>
      <c r="P186" s="18"/>
      <c r="Q186" s="8"/>
      <c r="R186" s="8"/>
      <c r="S186" s="8"/>
      <c r="T186" s="8"/>
      <c r="U186" s="8"/>
      <c r="V186" s="8"/>
      <c r="W186" s="8"/>
    </row>
    <row r="187" spans="1:23" x14ac:dyDescent="0.6">
      <c r="A187" s="12"/>
      <c r="B187" s="12"/>
      <c r="C187" s="2"/>
      <c r="D187" s="2"/>
      <c r="E187" s="44"/>
      <c r="H187" s="1" t="s">
        <v>203</v>
      </c>
      <c r="I187" s="314"/>
      <c r="J187" s="314"/>
      <c r="K187" s="315"/>
      <c r="L187" s="476">
        <v>2.7777777777777777</v>
      </c>
      <c r="M187" s="16">
        <v>50</v>
      </c>
      <c r="N187" s="17">
        <v>2</v>
      </c>
      <c r="O187" s="18">
        <v>45435</v>
      </c>
      <c r="P187" s="18">
        <v>45436</v>
      </c>
      <c r="Q187" s="8"/>
      <c r="R187" s="8"/>
      <c r="S187" s="8"/>
      <c r="T187" s="8"/>
      <c r="U187" s="8"/>
      <c r="V187" s="8"/>
      <c r="W187" s="8">
        <v>50</v>
      </c>
    </row>
    <row r="188" spans="1:23" x14ac:dyDescent="0.6">
      <c r="A188" s="12" t="s">
        <v>52</v>
      </c>
      <c r="B188" s="12" t="s">
        <v>66</v>
      </c>
      <c r="C188" s="1" t="s">
        <v>203</v>
      </c>
      <c r="D188" s="7" t="s">
        <v>202</v>
      </c>
      <c r="E188" s="44" t="s">
        <v>346</v>
      </c>
      <c r="F188" s="10" t="s">
        <v>69</v>
      </c>
      <c r="H188" s="2"/>
      <c r="I188" s="314" t="s">
        <v>235</v>
      </c>
      <c r="J188" s="314">
        <v>1</v>
      </c>
      <c r="K188" s="477">
        <v>50</v>
      </c>
      <c r="L188" s="314"/>
      <c r="M188" s="16"/>
      <c r="N188" s="17"/>
      <c r="O188" s="18"/>
      <c r="P188" s="18"/>
      <c r="Q188" s="8"/>
      <c r="R188" s="8"/>
      <c r="S188" s="8"/>
      <c r="T188" s="8"/>
      <c r="U188" s="8"/>
      <c r="V188" s="8"/>
      <c r="W188" s="8"/>
    </row>
    <row r="189" spans="1:23" x14ac:dyDescent="0.6">
      <c r="A189" s="12"/>
      <c r="B189" s="12"/>
      <c r="C189" s="2"/>
      <c r="D189" s="2"/>
      <c r="E189" s="44"/>
      <c r="H189" s="1" t="s">
        <v>203</v>
      </c>
      <c r="I189" s="314"/>
      <c r="J189" s="314"/>
      <c r="K189" s="315"/>
      <c r="L189" s="476">
        <v>2.7777777777777777</v>
      </c>
      <c r="M189" s="16">
        <v>50</v>
      </c>
      <c r="N189" s="17">
        <v>2</v>
      </c>
      <c r="O189" s="18">
        <v>45435</v>
      </c>
      <c r="P189" s="18">
        <v>45436</v>
      </c>
      <c r="Q189" s="8"/>
      <c r="R189" s="8"/>
      <c r="S189" s="8"/>
      <c r="T189" s="8"/>
      <c r="U189" s="8"/>
      <c r="V189" s="8"/>
      <c r="W189" s="8">
        <v>50</v>
      </c>
    </row>
    <row r="190" spans="1:23" x14ac:dyDescent="0.6">
      <c r="A190" s="12" t="s">
        <v>52</v>
      </c>
      <c r="B190" s="12" t="s">
        <v>66</v>
      </c>
      <c r="C190" s="1" t="s">
        <v>203</v>
      </c>
      <c r="D190" s="7" t="s">
        <v>202</v>
      </c>
      <c r="E190" s="44" t="s">
        <v>347</v>
      </c>
      <c r="F190" s="10" t="s">
        <v>68</v>
      </c>
      <c r="H190" s="2"/>
      <c r="I190" s="314" t="s">
        <v>235</v>
      </c>
      <c r="J190" s="314">
        <v>1</v>
      </c>
      <c r="K190" s="477">
        <v>50</v>
      </c>
      <c r="L190" s="314"/>
      <c r="M190" s="16"/>
      <c r="N190" s="17"/>
      <c r="O190" s="18"/>
      <c r="P190" s="18"/>
      <c r="Q190" s="8"/>
      <c r="R190" s="8"/>
      <c r="S190" s="8"/>
      <c r="T190" s="8"/>
      <c r="U190" s="8"/>
      <c r="V190" s="8"/>
      <c r="W190" s="8"/>
    </row>
    <row r="191" spans="1:23" x14ac:dyDescent="0.6">
      <c r="A191" s="12"/>
      <c r="B191" s="12"/>
      <c r="C191" s="2"/>
      <c r="D191" s="2"/>
      <c r="E191" s="44"/>
      <c r="H191" s="1" t="s">
        <v>203</v>
      </c>
      <c r="I191" s="314"/>
      <c r="J191" s="314"/>
      <c r="K191" s="315"/>
      <c r="L191" s="476">
        <v>2.7777777777777777</v>
      </c>
      <c r="M191" s="16">
        <v>50</v>
      </c>
      <c r="N191" s="17">
        <v>2</v>
      </c>
      <c r="O191" s="18">
        <v>45435</v>
      </c>
      <c r="P191" s="18">
        <v>45436</v>
      </c>
      <c r="Q191" s="8"/>
      <c r="R191" s="8"/>
      <c r="S191" s="8"/>
      <c r="T191" s="8"/>
      <c r="U191" s="8"/>
      <c r="V191" s="8"/>
      <c r="W191" s="8">
        <v>50</v>
      </c>
    </row>
    <row r="192" spans="1:23" x14ac:dyDescent="0.6">
      <c r="A192" s="12" t="s">
        <v>52</v>
      </c>
      <c r="B192" s="12" t="s">
        <v>66</v>
      </c>
      <c r="C192" s="1" t="s">
        <v>203</v>
      </c>
      <c r="D192" s="7" t="s">
        <v>202</v>
      </c>
      <c r="E192" s="44" t="s">
        <v>348</v>
      </c>
      <c r="F192" s="10" t="s">
        <v>67</v>
      </c>
      <c r="H192" s="2"/>
      <c r="I192" s="314" t="s">
        <v>235</v>
      </c>
      <c r="J192" s="314">
        <v>1</v>
      </c>
      <c r="K192" s="477">
        <v>50</v>
      </c>
      <c r="L192" s="314"/>
      <c r="M192" s="16"/>
      <c r="N192" s="17"/>
      <c r="O192" s="18"/>
      <c r="P192" s="18"/>
      <c r="Q192" s="8"/>
      <c r="R192" s="8"/>
      <c r="S192" s="8"/>
      <c r="T192" s="8"/>
      <c r="U192" s="8"/>
      <c r="V192" s="8"/>
      <c r="W192" s="8"/>
    </row>
    <row r="193" spans="1:24" x14ac:dyDescent="0.6">
      <c r="A193" s="12"/>
      <c r="B193" s="12"/>
      <c r="C193" s="2"/>
      <c r="D193" s="2"/>
      <c r="E193" s="44"/>
      <c r="H193" s="1" t="s">
        <v>203</v>
      </c>
      <c r="I193" s="314"/>
      <c r="J193" s="314"/>
      <c r="K193" s="315"/>
      <c r="L193" s="476">
        <v>2.7777777777777777</v>
      </c>
      <c r="M193" s="16">
        <v>50</v>
      </c>
      <c r="N193" s="17">
        <v>2</v>
      </c>
      <c r="O193" s="18">
        <v>45435</v>
      </c>
      <c r="P193" s="18">
        <v>45436</v>
      </c>
      <c r="Q193" s="8"/>
      <c r="R193" s="8"/>
      <c r="S193" s="8"/>
      <c r="T193" s="8"/>
      <c r="U193" s="8"/>
      <c r="V193" s="8"/>
      <c r="W193" s="8">
        <v>50</v>
      </c>
    </row>
    <row r="194" spans="1:24" x14ac:dyDescent="0.6">
      <c r="A194" s="12" t="s">
        <v>52</v>
      </c>
      <c r="B194" s="12" t="s">
        <v>66</v>
      </c>
      <c r="C194" s="1" t="s">
        <v>203</v>
      </c>
      <c r="D194" s="7" t="s">
        <v>202</v>
      </c>
      <c r="E194" s="44" t="s">
        <v>349</v>
      </c>
      <c r="F194" s="10" t="s">
        <v>65</v>
      </c>
      <c r="H194" s="2"/>
      <c r="I194" s="314" t="s">
        <v>350</v>
      </c>
      <c r="J194" s="314">
        <v>1</v>
      </c>
      <c r="K194" s="477">
        <v>55</v>
      </c>
      <c r="L194" s="314"/>
      <c r="M194" s="16"/>
      <c r="N194" s="17"/>
      <c r="O194" s="18"/>
      <c r="P194" s="18"/>
      <c r="Q194" s="8"/>
      <c r="R194" s="8"/>
      <c r="S194" s="8"/>
      <c r="T194" s="8"/>
      <c r="U194" s="8"/>
      <c r="V194" s="8"/>
      <c r="W194" s="8"/>
    </row>
    <row r="195" spans="1:24" x14ac:dyDescent="0.6">
      <c r="A195" s="12"/>
      <c r="B195" s="12"/>
      <c r="C195" s="2"/>
      <c r="D195" s="2"/>
      <c r="H195" s="1" t="s">
        <v>203</v>
      </c>
      <c r="I195" s="314"/>
      <c r="J195" s="314"/>
      <c r="K195" s="315"/>
      <c r="L195" s="476">
        <v>3.0555555555555554</v>
      </c>
      <c r="M195" s="16">
        <v>55</v>
      </c>
      <c r="N195" s="17">
        <v>2</v>
      </c>
      <c r="O195" s="18">
        <v>45439</v>
      </c>
      <c r="P195" s="18">
        <v>45440</v>
      </c>
      <c r="Q195" s="8"/>
      <c r="R195" s="8"/>
      <c r="S195" s="8"/>
      <c r="T195" s="8"/>
      <c r="U195" s="8"/>
      <c r="V195" s="8"/>
      <c r="W195" s="8"/>
      <c r="X195" s="8">
        <v>55</v>
      </c>
    </row>
    <row r="196" spans="1:24" x14ac:dyDescent="0.6">
      <c r="A196" s="12" t="s">
        <v>52</v>
      </c>
      <c r="B196" s="12" t="s">
        <v>56</v>
      </c>
      <c r="C196" s="1" t="s">
        <v>203</v>
      </c>
      <c r="D196" s="7" t="s">
        <v>202</v>
      </c>
      <c r="E196" s="44" t="s">
        <v>352</v>
      </c>
      <c r="F196" s="10" t="s">
        <v>64</v>
      </c>
      <c r="H196" s="2"/>
      <c r="I196" s="314" t="s">
        <v>225</v>
      </c>
      <c r="J196" s="314">
        <v>1</v>
      </c>
      <c r="K196" s="477">
        <v>20</v>
      </c>
      <c r="L196" s="314"/>
      <c r="M196" s="16"/>
      <c r="N196" s="17"/>
      <c r="O196" s="18"/>
      <c r="P196" s="18"/>
      <c r="Q196" s="8"/>
      <c r="R196" s="8"/>
      <c r="S196" s="8"/>
      <c r="T196" s="8"/>
      <c r="U196" s="8"/>
      <c r="V196" s="8"/>
      <c r="W196" s="8"/>
    </row>
    <row r="197" spans="1:24" x14ac:dyDescent="0.6">
      <c r="A197" s="12"/>
      <c r="B197" s="12"/>
      <c r="C197" s="2"/>
      <c r="D197" s="2"/>
      <c r="E197" s="44"/>
      <c r="H197" s="1" t="s">
        <v>203</v>
      </c>
      <c r="I197" s="314"/>
      <c r="J197" s="314"/>
      <c r="K197" s="315"/>
      <c r="L197" s="476">
        <v>2.2222222222222223</v>
      </c>
      <c r="M197" s="16">
        <v>20</v>
      </c>
      <c r="N197" s="17">
        <v>1</v>
      </c>
      <c r="O197" s="18">
        <v>45436</v>
      </c>
      <c r="P197" s="18">
        <v>45436</v>
      </c>
      <c r="Q197" s="8"/>
      <c r="R197" s="8"/>
      <c r="S197" s="8"/>
      <c r="T197" s="8"/>
      <c r="U197" s="8"/>
      <c r="V197" s="8"/>
      <c r="W197" s="8">
        <v>20</v>
      </c>
    </row>
    <row r="198" spans="1:24" x14ac:dyDescent="0.6">
      <c r="A198" s="12" t="s">
        <v>52</v>
      </c>
      <c r="B198" s="12" t="s">
        <v>56</v>
      </c>
      <c r="C198" s="1" t="s">
        <v>203</v>
      </c>
      <c r="D198" s="7" t="s">
        <v>202</v>
      </c>
      <c r="E198" s="44" t="s">
        <v>354</v>
      </c>
      <c r="F198" s="10" t="s">
        <v>63</v>
      </c>
      <c r="H198" s="2"/>
      <c r="I198" s="314" t="s">
        <v>225</v>
      </c>
      <c r="J198" s="314">
        <v>1</v>
      </c>
      <c r="K198" s="477">
        <v>20</v>
      </c>
      <c r="L198" s="314"/>
      <c r="M198" s="16"/>
      <c r="N198" s="17"/>
      <c r="O198" s="18"/>
      <c r="P198" s="18"/>
      <c r="Q198" s="8"/>
      <c r="R198" s="8"/>
      <c r="S198" s="8"/>
      <c r="T198" s="8"/>
      <c r="U198" s="8"/>
      <c r="V198" s="8"/>
      <c r="W198" s="8"/>
    </row>
    <row r="199" spans="1:24" x14ac:dyDescent="0.6">
      <c r="A199" s="12"/>
      <c r="B199" s="12"/>
      <c r="C199" s="2"/>
      <c r="D199" s="2"/>
      <c r="E199" s="44"/>
      <c r="H199" s="1" t="s">
        <v>203</v>
      </c>
      <c r="I199" s="314"/>
      <c r="J199" s="314"/>
      <c r="K199" s="315"/>
      <c r="L199" s="476">
        <v>2.2222222222222223</v>
      </c>
      <c r="M199" s="16">
        <v>20</v>
      </c>
      <c r="N199" s="17">
        <v>1</v>
      </c>
      <c r="O199" s="18">
        <v>45439</v>
      </c>
      <c r="P199" s="18">
        <v>45439</v>
      </c>
      <c r="Q199" s="8"/>
      <c r="R199" s="8"/>
      <c r="S199" s="8"/>
      <c r="T199" s="8"/>
      <c r="U199" s="8"/>
      <c r="V199" s="8"/>
      <c r="W199" s="8"/>
      <c r="X199" s="8">
        <v>20</v>
      </c>
    </row>
    <row r="200" spans="1:24" x14ac:dyDescent="0.6">
      <c r="A200" s="12" t="s">
        <v>52</v>
      </c>
      <c r="B200" s="12" t="s">
        <v>56</v>
      </c>
      <c r="C200" s="1" t="s">
        <v>203</v>
      </c>
      <c r="D200" s="7" t="s">
        <v>202</v>
      </c>
      <c r="E200" s="44" t="s">
        <v>355</v>
      </c>
      <c r="F200" s="10" t="s">
        <v>62</v>
      </c>
      <c r="H200" s="2"/>
      <c r="I200" s="314" t="s">
        <v>235</v>
      </c>
      <c r="J200" s="314">
        <v>1</v>
      </c>
      <c r="K200" s="477">
        <v>20</v>
      </c>
      <c r="L200" s="314"/>
      <c r="M200" s="16"/>
      <c r="N200" s="17"/>
      <c r="O200" s="18"/>
      <c r="P200" s="18"/>
      <c r="Q200" s="8"/>
      <c r="R200" s="8"/>
      <c r="S200" s="8"/>
      <c r="T200" s="8"/>
      <c r="U200" s="8"/>
      <c r="V200" s="8"/>
      <c r="W200" s="8"/>
    </row>
    <row r="201" spans="1:24" x14ac:dyDescent="0.6">
      <c r="A201" s="12"/>
      <c r="B201" s="12"/>
      <c r="C201" s="2"/>
      <c r="D201" s="2"/>
      <c r="E201" s="44"/>
      <c r="H201" s="1" t="s">
        <v>203</v>
      </c>
      <c r="I201" s="314"/>
      <c r="J201" s="314"/>
      <c r="K201" s="315"/>
      <c r="L201" s="476">
        <v>2.2222222222222223</v>
      </c>
      <c r="M201" s="16">
        <v>20</v>
      </c>
      <c r="N201" s="17">
        <v>1</v>
      </c>
      <c r="O201" s="18">
        <v>45440</v>
      </c>
      <c r="P201" s="18">
        <v>45440</v>
      </c>
      <c r="Q201" s="8"/>
      <c r="R201" s="8"/>
      <c r="S201" s="8"/>
      <c r="T201" s="8"/>
      <c r="U201" s="8"/>
      <c r="V201" s="8"/>
      <c r="W201" s="8"/>
      <c r="X201" s="8">
        <v>20</v>
      </c>
    </row>
    <row r="202" spans="1:24" x14ac:dyDescent="0.6">
      <c r="A202" s="12" t="s">
        <v>52</v>
      </c>
      <c r="B202" s="12" t="s">
        <v>56</v>
      </c>
      <c r="C202" s="1" t="s">
        <v>203</v>
      </c>
      <c r="D202" s="7" t="s">
        <v>202</v>
      </c>
      <c r="E202" s="44" t="s">
        <v>356</v>
      </c>
      <c r="F202" s="10" t="s">
        <v>61</v>
      </c>
      <c r="H202" s="2"/>
      <c r="I202" s="314" t="s">
        <v>225</v>
      </c>
      <c r="J202" s="314">
        <v>1</v>
      </c>
      <c r="K202" s="477">
        <v>20</v>
      </c>
      <c r="L202" s="314"/>
      <c r="M202" s="16"/>
      <c r="N202" s="17"/>
      <c r="O202" s="18"/>
      <c r="P202" s="18"/>
      <c r="Q202" s="8"/>
      <c r="R202" s="8"/>
      <c r="S202" s="8"/>
      <c r="T202" s="8"/>
      <c r="U202" s="8"/>
      <c r="V202" s="8"/>
      <c r="W202" s="8"/>
    </row>
    <row r="203" spans="1:24" x14ac:dyDescent="0.6">
      <c r="A203" s="12"/>
      <c r="B203" s="12"/>
      <c r="C203" s="2"/>
      <c r="D203" s="2"/>
      <c r="E203" s="44"/>
      <c r="H203" s="1" t="s">
        <v>203</v>
      </c>
      <c r="I203" s="314"/>
      <c r="J203" s="314"/>
      <c r="K203" s="315"/>
      <c r="L203" s="476">
        <v>2.2222222222222223</v>
      </c>
      <c r="M203" s="16">
        <v>20</v>
      </c>
      <c r="N203" s="17">
        <v>1</v>
      </c>
      <c r="O203" s="18">
        <v>45441</v>
      </c>
      <c r="P203" s="18">
        <v>45441</v>
      </c>
      <c r="Q203" s="8"/>
      <c r="R203" s="8"/>
      <c r="S203" s="8"/>
      <c r="T203" s="8"/>
      <c r="U203" s="8"/>
      <c r="V203" s="8"/>
      <c r="W203" s="8"/>
      <c r="X203" s="8">
        <v>20</v>
      </c>
    </row>
    <row r="204" spans="1:24" x14ac:dyDescent="0.6">
      <c r="A204" s="12" t="s">
        <v>52</v>
      </c>
      <c r="B204" s="12" t="s">
        <v>56</v>
      </c>
      <c r="C204" s="1" t="s">
        <v>203</v>
      </c>
      <c r="D204" s="7" t="s">
        <v>202</v>
      </c>
      <c r="E204" s="44" t="s">
        <v>357</v>
      </c>
      <c r="F204" s="10" t="s">
        <v>60</v>
      </c>
      <c r="H204" s="2"/>
      <c r="I204" s="314" t="s">
        <v>235</v>
      </c>
      <c r="J204" s="314">
        <v>12</v>
      </c>
      <c r="K204" s="477">
        <v>1.6666666666666667</v>
      </c>
      <c r="L204" s="314"/>
      <c r="M204" s="16"/>
      <c r="N204" s="17"/>
      <c r="O204" s="18"/>
      <c r="P204" s="18"/>
      <c r="Q204" s="8"/>
      <c r="R204" s="8"/>
      <c r="S204" s="8"/>
      <c r="T204" s="8"/>
      <c r="U204" s="8"/>
      <c r="V204" s="8"/>
      <c r="W204" s="8"/>
    </row>
    <row r="205" spans="1:24" x14ac:dyDescent="0.6">
      <c r="A205" s="12"/>
      <c r="B205" s="12"/>
      <c r="C205" s="2"/>
      <c r="D205" s="2"/>
      <c r="E205" s="44"/>
      <c r="H205" s="1" t="s">
        <v>203</v>
      </c>
      <c r="I205" s="314"/>
      <c r="J205" s="314"/>
      <c r="K205" s="315"/>
      <c r="L205" s="476">
        <v>2.2222222222222223</v>
      </c>
      <c r="M205" s="16">
        <v>20</v>
      </c>
      <c r="N205" s="17">
        <v>1</v>
      </c>
      <c r="O205" s="18">
        <v>45442</v>
      </c>
      <c r="P205" s="18">
        <v>45442</v>
      </c>
      <c r="Q205" s="8"/>
      <c r="R205" s="8"/>
      <c r="S205" s="8"/>
      <c r="T205" s="8"/>
      <c r="U205" s="8"/>
      <c r="V205" s="8"/>
      <c r="W205" s="8"/>
      <c r="X205" s="8">
        <v>20</v>
      </c>
    </row>
    <row r="206" spans="1:24" x14ac:dyDescent="0.6">
      <c r="A206" s="12" t="s">
        <v>52</v>
      </c>
      <c r="B206" s="12" t="s">
        <v>56</v>
      </c>
      <c r="C206" s="1" t="s">
        <v>203</v>
      </c>
      <c r="D206" s="7" t="s">
        <v>202</v>
      </c>
      <c r="E206" s="44" t="s">
        <v>359</v>
      </c>
      <c r="F206" s="10" t="s">
        <v>59</v>
      </c>
      <c r="H206" s="2"/>
      <c r="I206" s="314" t="s">
        <v>235</v>
      </c>
      <c r="J206" s="314">
        <v>5</v>
      </c>
      <c r="K206" s="477">
        <v>4</v>
      </c>
      <c r="L206" s="314"/>
      <c r="M206" s="16"/>
      <c r="N206" s="17"/>
      <c r="O206" s="18"/>
      <c r="P206" s="18"/>
      <c r="Q206" s="8"/>
      <c r="R206" s="8"/>
      <c r="S206" s="8"/>
      <c r="T206" s="8"/>
      <c r="U206" s="8"/>
      <c r="V206" s="8"/>
      <c r="W206" s="8"/>
    </row>
    <row r="207" spans="1:24" x14ac:dyDescent="0.6">
      <c r="A207" s="12"/>
      <c r="B207" s="12"/>
      <c r="C207" s="2"/>
      <c r="D207" s="2"/>
      <c r="E207" s="44"/>
      <c r="H207" s="1" t="s">
        <v>203</v>
      </c>
      <c r="I207" s="314"/>
      <c r="J207" s="314"/>
      <c r="K207" s="315"/>
      <c r="L207" s="476">
        <v>2.2222222222222223</v>
      </c>
      <c r="M207" s="16">
        <v>20</v>
      </c>
      <c r="N207" s="17">
        <v>1</v>
      </c>
      <c r="O207" s="18">
        <v>45443</v>
      </c>
      <c r="P207" s="18">
        <v>45443</v>
      </c>
      <c r="Q207" s="8"/>
      <c r="R207" s="8"/>
      <c r="S207" s="8"/>
      <c r="T207" s="8"/>
      <c r="U207" s="8"/>
      <c r="V207" s="8"/>
      <c r="W207" s="8"/>
      <c r="X207" s="8">
        <v>20</v>
      </c>
    </row>
    <row r="208" spans="1:24" x14ac:dyDescent="0.6">
      <c r="A208" s="12" t="s">
        <v>52</v>
      </c>
      <c r="B208" s="12" t="s">
        <v>56</v>
      </c>
      <c r="C208" s="1" t="s">
        <v>203</v>
      </c>
      <c r="D208" s="7" t="s">
        <v>202</v>
      </c>
      <c r="E208" s="44" t="s">
        <v>360</v>
      </c>
      <c r="F208" s="10" t="s">
        <v>58</v>
      </c>
      <c r="H208" s="2"/>
      <c r="I208" s="314" t="s">
        <v>235</v>
      </c>
      <c r="J208" s="314">
        <v>14</v>
      </c>
      <c r="K208" s="477">
        <v>1.4285714285714286</v>
      </c>
      <c r="L208" s="314"/>
      <c r="M208" s="16"/>
      <c r="N208" s="17"/>
      <c r="O208" s="18"/>
      <c r="P208" s="18"/>
      <c r="Q208" s="8"/>
      <c r="R208" s="8"/>
      <c r="S208" s="8"/>
      <c r="T208" s="8"/>
      <c r="U208" s="8"/>
      <c r="V208" s="8"/>
      <c r="W208" s="8"/>
    </row>
    <row r="209" spans="1:25" x14ac:dyDescent="0.6">
      <c r="A209" s="12"/>
      <c r="B209" s="12"/>
      <c r="C209" s="2"/>
      <c r="D209" s="2"/>
      <c r="E209" s="44"/>
      <c r="H209" s="1" t="s">
        <v>203</v>
      </c>
      <c r="I209" s="314"/>
      <c r="J209" s="314"/>
      <c r="K209" s="315"/>
      <c r="L209" s="476">
        <v>2.2222222222222223</v>
      </c>
      <c r="M209" s="16">
        <v>20</v>
      </c>
      <c r="N209" s="17">
        <v>1</v>
      </c>
      <c r="O209" s="18">
        <v>45446</v>
      </c>
      <c r="P209" s="18">
        <v>45446</v>
      </c>
      <c r="Q209" s="8"/>
      <c r="R209" s="8"/>
      <c r="S209" s="8"/>
      <c r="T209" s="8"/>
      <c r="U209" s="8"/>
      <c r="V209" s="8"/>
      <c r="W209" s="8"/>
      <c r="Y209" s="8">
        <v>20</v>
      </c>
    </row>
    <row r="210" spans="1:25" x14ac:dyDescent="0.6">
      <c r="A210" s="12" t="s">
        <v>52</v>
      </c>
      <c r="B210" s="12" t="s">
        <v>56</v>
      </c>
      <c r="C210" s="1" t="s">
        <v>203</v>
      </c>
      <c r="D210" s="7" t="s">
        <v>202</v>
      </c>
      <c r="E210" s="44" t="s">
        <v>361</v>
      </c>
      <c r="F210" s="10" t="s">
        <v>57</v>
      </c>
      <c r="H210" s="2"/>
      <c r="I210" s="314" t="s">
        <v>235</v>
      </c>
      <c r="J210" s="314">
        <v>5</v>
      </c>
      <c r="K210" s="477">
        <v>4</v>
      </c>
      <c r="L210" s="314"/>
      <c r="M210" s="16"/>
      <c r="N210" s="17"/>
      <c r="O210" s="18"/>
      <c r="P210" s="18"/>
      <c r="Q210" s="8"/>
      <c r="R210" s="8"/>
      <c r="S210" s="8"/>
      <c r="T210" s="8"/>
      <c r="U210" s="8"/>
      <c r="V210" s="8"/>
      <c r="W210" s="8"/>
    </row>
    <row r="211" spans="1:25" x14ac:dyDescent="0.6">
      <c r="A211" s="12"/>
      <c r="B211" s="12"/>
      <c r="C211" s="2"/>
      <c r="D211" s="2"/>
      <c r="E211" s="44"/>
      <c r="H211" s="1" t="s">
        <v>203</v>
      </c>
      <c r="I211" s="314"/>
      <c r="J211" s="314"/>
      <c r="K211" s="315"/>
      <c r="L211" s="476">
        <v>2.2222222222222223</v>
      </c>
      <c r="M211" s="16">
        <v>20</v>
      </c>
      <c r="N211" s="17">
        <v>1</v>
      </c>
      <c r="O211" s="18">
        <v>45447</v>
      </c>
      <c r="P211" s="18">
        <v>45447</v>
      </c>
      <c r="Q211" s="8"/>
      <c r="R211" s="8"/>
      <c r="S211" s="8"/>
      <c r="T211" s="8"/>
      <c r="U211" s="8"/>
      <c r="V211" s="8"/>
      <c r="W211" s="8"/>
      <c r="Y211" s="8">
        <v>20</v>
      </c>
    </row>
    <row r="212" spans="1:25" x14ac:dyDescent="0.6">
      <c r="A212" s="12" t="s">
        <v>52</v>
      </c>
      <c r="B212" s="12" t="s">
        <v>56</v>
      </c>
      <c r="C212" s="1" t="s">
        <v>203</v>
      </c>
      <c r="D212" s="7" t="s">
        <v>202</v>
      </c>
      <c r="E212" s="44" t="s">
        <v>362</v>
      </c>
      <c r="F212" s="10" t="s">
        <v>55</v>
      </c>
      <c r="H212" s="2"/>
      <c r="I212" s="314" t="s">
        <v>235</v>
      </c>
      <c r="J212" s="314">
        <v>3</v>
      </c>
      <c r="K212" s="477">
        <v>6.666666666666667</v>
      </c>
      <c r="L212" s="314"/>
      <c r="M212" s="16"/>
      <c r="N212" s="17"/>
      <c r="O212" s="18"/>
      <c r="P212" s="18"/>
      <c r="Q212" s="8"/>
      <c r="R212" s="8"/>
      <c r="S212" s="8"/>
      <c r="T212" s="8"/>
      <c r="U212" s="8"/>
      <c r="V212" s="8"/>
      <c r="W212" s="8"/>
    </row>
    <row r="213" spans="1:25" x14ac:dyDescent="0.6">
      <c r="A213" s="12"/>
      <c r="B213" s="12"/>
      <c r="C213" s="2"/>
      <c r="D213" s="2"/>
      <c r="H213" s="1" t="s">
        <v>203</v>
      </c>
      <c r="I213" s="314"/>
      <c r="J213" s="314"/>
      <c r="K213" s="315"/>
      <c r="L213" s="476">
        <v>2.2222222222222223</v>
      </c>
      <c r="M213" s="16">
        <v>20</v>
      </c>
      <c r="N213" s="17">
        <v>1</v>
      </c>
      <c r="O213" s="18">
        <v>45448</v>
      </c>
      <c r="P213" s="18">
        <v>45448</v>
      </c>
      <c r="Q213" s="8"/>
      <c r="R213" s="8"/>
      <c r="S213" s="8"/>
      <c r="T213" s="8"/>
      <c r="U213" s="8"/>
      <c r="V213" s="8"/>
      <c r="W213" s="8"/>
      <c r="Y213" s="8">
        <v>20</v>
      </c>
    </row>
    <row r="214" spans="1:25" x14ac:dyDescent="0.6">
      <c r="A214" s="12" t="s">
        <v>52</v>
      </c>
      <c r="B214" s="12" t="s">
        <v>51</v>
      </c>
      <c r="C214" s="1" t="s">
        <v>203</v>
      </c>
      <c r="D214" s="7" t="s">
        <v>202</v>
      </c>
      <c r="E214" s="44" t="s">
        <v>364</v>
      </c>
      <c r="F214" s="10" t="s">
        <v>54</v>
      </c>
      <c r="H214" s="2"/>
      <c r="I214" s="314" t="s">
        <v>230</v>
      </c>
      <c r="J214" s="314">
        <v>20</v>
      </c>
      <c r="K214" s="477">
        <v>0.9</v>
      </c>
      <c r="L214" s="314"/>
      <c r="M214" s="16"/>
      <c r="N214" s="17"/>
      <c r="O214" s="18"/>
      <c r="P214" s="18"/>
      <c r="Q214" s="8"/>
      <c r="R214" s="8"/>
      <c r="S214" s="8"/>
      <c r="T214" s="8"/>
      <c r="U214" s="8"/>
      <c r="V214" s="8"/>
      <c r="W214" s="8"/>
    </row>
    <row r="215" spans="1:25" x14ac:dyDescent="0.6">
      <c r="A215" s="12"/>
      <c r="B215" s="12"/>
      <c r="C215" s="2"/>
      <c r="D215" s="2"/>
      <c r="E215" s="44"/>
      <c r="H215" s="1" t="s">
        <v>203</v>
      </c>
      <c r="I215" s="314"/>
      <c r="J215" s="314"/>
      <c r="K215" s="315"/>
      <c r="L215" s="476">
        <v>2</v>
      </c>
      <c r="M215" s="16">
        <v>18</v>
      </c>
      <c r="N215" s="17">
        <v>1</v>
      </c>
      <c r="O215" s="18">
        <v>45448</v>
      </c>
      <c r="P215" s="18">
        <v>45448</v>
      </c>
      <c r="Q215" s="8"/>
      <c r="R215" s="8"/>
      <c r="S215" s="8"/>
      <c r="T215" s="8"/>
      <c r="U215" s="8"/>
      <c r="V215" s="8"/>
      <c r="W215" s="8"/>
      <c r="Y215" s="8">
        <v>18</v>
      </c>
    </row>
    <row r="216" spans="1:25" x14ac:dyDescent="0.6">
      <c r="A216" s="12" t="s">
        <v>52</v>
      </c>
      <c r="B216" s="12" t="s">
        <v>51</v>
      </c>
      <c r="C216" s="1" t="s">
        <v>203</v>
      </c>
      <c r="D216" s="7" t="s">
        <v>202</v>
      </c>
      <c r="E216" s="44" t="s">
        <v>365</v>
      </c>
      <c r="F216" s="10" t="s">
        <v>53</v>
      </c>
      <c r="H216" s="2"/>
      <c r="I216" s="314" t="s">
        <v>235</v>
      </c>
      <c r="J216" s="314">
        <v>1</v>
      </c>
      <c r="K216" s="477">
        <v>18</v>
      </c>
      <c r="L216" s="314"/>
      <c r="M216" s="16"/>
      <c r="N216" s="17"/>
      <c r="O216" s="18"/>
      <c r="P216" s="18"/>
      <c r="Q216" s="8"/>
      <c r="R216" s="8"/>
      <c r="S216" s="8"/>
      <c r="T216" s="8"/>
      <c r="U216" s="8"/>
      <c r="V216" s="8"/>
      <c r="W216" s="8"/>
    </row>
    <row r="217" spans="1:25" x14ac:dyDescent="0.6">
      <c r="A217" s="12"/>
      <c r="B217" s="12"/>
      <c r="C217" s="2"/>
      <c r="D217" s="2"/>
      <c r="E217" s="44"/>
      <c r="H217" s="1" t="s">
        <v>203</v>
      </c>
      <c r="I217" s="314"/>
      <c r="J217" s="314"/>
      <c r="K217" s="315"/>
      <c r="L217" s="476">
        <v>2</v>
      </c>
      <c r="M217" s="16">
        <v>18</v>
      </c>
      <c r="N217" s="17">
        <v>1</v>
      </c>
      <c r="O217" s="18">
        <v>45448</v>
      </c>
      <c r="P217" s="18">
        <v>45448</v>
      </c>
      <c r="Q217" s="8"/>
      <c r="R217" s="8"/>
      <c r="S217" s="8"/>
      <c r="T217" s="8"/>
      <c r="U217" s="8"/>
      <c r="V217" s="8"/>
      <c r="W217" s="8"/>
      <c r="Y217" s="8">
        <v>18</v>
      </c>
    </row>
    <row r="218" spans="1:25" x14ac:dyDescent="0.6">
      <c r="A218" s="12" t="s">
        <v>52</v>
      </c>
      <c r="B218" s="12" t="s">
        <v>51</v>
      </c>
      <c r="C218" s="1" t="s">
        <v>203</v>
      </c>
      <c r="D218" s="7" t="s">
        <v>202</v>
      </c>
      <c r="E218" s="44" t="s">
        <v>366</v>
      </c>
      <c r="F218" s="10" t="s">
        <v>50</v>
      </c>
      <c r="H218" s="2"/>
      <c r="I218" s="314" t="s">
        <v>235</v>
      </c>
      <c r="J218" s="314">
        <v>1</v>
      </c>
      <c r="K218" s="477">
        <v>18</v>
      </c>
      <c r="L218" s="314"/>
      <c r="M218" s="16"/>
      <c r="N218" s="17"/>
      <c r="O218" s="18"/>
      <c r="P218" s="18"/>
      <c r="Q218" s="8"/>
      <c r="R218" s="8"/>
      <c r="S218" s="8"/>
      <c r="T218" s="8"/>
      <c r="U218" s="8"/>
      <c r="V218" s="8"/>
      <c r="W218" s="8"/>
    </row>
    <row r="219" spans="1:25" x14ac:dyDescent="0.6">
      <c r="A219" s="12"/>
      <c r="B219" s="12"/>
      <c r="C219" s="2"/>
      <c r="D219" s="2"/>
      <c r="H219" s="1" t="s">
        <v>203</v>
      </c>
      <c r="I219" s="314"/>
      <c r="J219" s="314"/>
      <c r="K219" s="315"/>
      <c r="L219" s="476">
        <v>2</v>
      </c>
      <c r="M219" s="16">
        <v>18</v>
      </c>
      <c r="N219" s="17">
        <v>1</v>
      </c>
      <c r="O219" s="18">
        <v>45448</v>
      </c>
      <c r="P219" s="18">
        <v>45448</v>
      </c>
      <c r="Q219" s="8"/>
      <c r="R219" s="8"/>
      <c r="S219" s="8"/>
      <c r="T219" s="8"/>
      <c r="U219" s="8"/>
      <c r="V219" s="8"/>
      <c r="W219" s="8"/>
      <c r="Y219" s="8">
        <v>18</v>
      </c>
    </row>
    <row r="220" spans="1:25" x14ac:dyDescent="0.6">
      <c r="A220" s="12" t="s">
        <v>26</v>
      </c>
      <c r="B220" s="12" t="s">
        <v>47</v>
      </c>
      <c r="C220" s="1" t="s">
        <v>203</v>
      </c>
      <c r="D220" s="7" t="s">
        <v>202</v>
      </c>
      <c r="E220" s="38" t="s">
        <v>368</v>
      </c>
      <c r="F220" s="10" t="s">
        <v>38</v>
      </c>
      <c r="H220" s="2"/>
      <c r="I220" s="314" t="s">
        <v>243</v>
      </c>
      <c r="J220" s="314">
        <v>7</v>
      </c>
      <c r="K220" s="477">
        <v>30.428571428571427</v>
      </c>
      <c r="L220" s="314"/>
      <c r="M220" s="16"/>
      <c r="N220" s="17"/>
      <c r="O220" s="18"/>
      <c r="P220" s="18"/>
      <c r="Q220" s="8"/>
      <c r="R220" s="8"/>
      <c r="S220" s="8"/>
      <c r="T220" s="8"/>
      <c r="U220" s="8"/>
      <c r="V220" s="8"/>
      <c r="W220" s="8"/>
    </row>
    <row r="221" spans="1:25" x14ac:dyDescent="0.6">
      <c r="A221" s="12"/>
      <c r="B221" s="12"/>
      <c r="C221" s="2"/>
      <c r="D221" s="2"/>
      <c r="E221" s="38"/>
      <c r="H221" s="1" t="s">
        <v>203</v>
      </c>
      <c r="I221" s="314"/>
      <c r="J221" s="314"/>
      <c r="K221" s="315"/>
      <c r="L221" s="476">
        <v>7.8888888888888893</v>
      </c>
      <c r="M221" s="16">
        <v>213</v>
      </c>
      <c r="N221" s="17">
        <v>3</v>
      </c>
      <c r="O221" s="18">
        <v>45427</v>
      </c>
      <c r="P221" s="18">
        <v>45429</v>
      </c>
      <c r="Q221" s="8"/>
      <c r="R221" s="8"/>
      <c r="S221" s="8"/>
      <c r="T221" s="8"/>
      <c r="U221" s="8"/>
      <c r="V221" s="8">
        <v>213</v>
      </c>
      <c r="W221" s="8"/>
    </row>
    <row r="222" spans="1:25" x14ac:dyDescent="0.6">
      <c r="A222" s="12" t="s">
        <v>26</v>
      </c>
      <c r="B222" s="12" t="s">
        <v>47</v>
      </c>
      <c r="C222" s="1" t="s">
        <v>203</v>
      </c>
      <c r="D222" s="7" t="s">
        <v>202</v>
      </c>
      <c r="E222" s="38" t="s">
        <v>369</v>
      </c>
      <c r="F222" s="10" t="s">
        <v>42</v>
      </c>
      <c r="H222" s="2"/>
      <c r="I222" s="314" t="s">
        <v>243</v>
      </c>
      <c r="J222" s="314">
        <v>7</v>
      </c>
      <c r="K222" s="477">
        <v>30.428571428571427</v>
      </c>
      <c r="L222" s="314"/>
      <c r="M222" s="16"/>
      <c r="N222" s="17"/>
      <c r="O222" s="18"/>
      <c r="P222" s="18"/>
      <c r="Q222" s="8"/>
      <c r="R222" s="8"/>
      <c r="S222" s="8"/>
      <c r="T222" s="8"/>
      <c r="U222" s="8"/>
      <c r="V222" s="8"/>
      <c r="W222" s="8"/>
    </row>
    <row r="223" spans="1:25" x14ac:dyDescent="0.6">
      <c r="A223" s="12"/>
      <c r="B223" s="12"/>
      <c r="C223" s="2"/>
      <c r="D223" s="2"/>
      <c r="E223" s="38"/>
      <c r="H223" s="1" t="s">
        <v>203</v>
      </c>
      <c r="I223" s="314"/>
      <c r="J223" s="314"/>
      <c r="K223" s="315"/>
      <c r="L223" s="476">
        <v>4.7333333333333334</v>
      </c>
      <c r="M223" s="16">
        <v>213</v>
      </c>
      <c r="N223" s="17">
        <v>5</v>
      </c>
      <c r="O223" s="18">
        <v>45432</v>
      </c>
      <c r="P223" s="18">
        <v>45436</v>
      </c>
      <c r="Q223" s="8"/>
      <c r="R223" s="8"/>
      <c r="S223" s="8"/>
      <c r="T223" s="8"/>
      <c r="U223" s="8"/>
      <c r="V223" s="8"/>
      <c r="W223" s="8">
        <v>213</v>
      </c>
    </row>
    <row r="224" spans="1:25" x14ac:dyDescent="0.6">
      <c r="A224" s="12" t="s">
        <v>26</v>
      </c>
      <c r="B224" s="12" t="s">
        <v>47</v>
      </c>
      <c r="C224" s="1" t="s">
        <v>203</v>
      </c>
      <c r="D224" s="7" t="s">
        <v>202</v>
      </c>
      <c r="E224" s="52" t="s">
        <v>370</v>
      </c>
      <c r="F224" s="10" t="s">
        <v>49</v>
      </c>
      <c r="H224" s="2"/>
      <c r="I224" s="314" t="s">
        <v>235</v>
      </c>
      <c r="J224" s="314">
        <v>65</v>
      </c>
      <c r="K224" s="477">
        <v>3.2923076923076922</v>
      </c>
      <c r="L224" s="314"/>
      <c r="M224" s="16"/>
      <c r="N224" s="17"/>
      <c r="O224" s="18"/>
      <c r="P224" s="18"/>
      <c r="Q224" s="8"/>
      <c r="R224" s="8"/>
      <c r="S224" s="8"/>
      <c r="T224" s="8"/>
      <c r="U224" s="8"/>
      <c r="V224" s="8"/>
      <c r="W224" s="8"/>
    </row>
    <row r="225" spans="1:25" x14ac:dyDescent="0.6">
      <c r="A225" s="12"/>
      <c r="B225" s="12"/>
      <c r="C225" s="2"/>
      <c r="D225" s="2"/>
      <c r="E225" s="52"/>
      <c r="H225" s="1" t="s">
        <v>203</v>
      </c>
      <c r="I225" s="314"/>
      <c r="J225" s="314"/>
      <c r="K225" s="315"/>
      <c r="L225" s="476">
        <v>11.888888888888889</v>
      </c>
      <c r="M225" s="16">
        <v>214</v>
      </c>
      <c r="N225" s="17">
        <v>2</v>
      </c>
      <c r="O225" s="18">
        <v>45439</v>
      </c>
      <c r="P225" s="18">
        <v>45440</v>
      </c>
      <c r="Q225" s="8"/>
      <c r="R225" s="8"/>
      <c r="S225" s="8"/>
      <c r="T225" s="8"/>
      <c r="U225" s="8"/>
      <c r="V225" s="8"/>
      <c r="W225" s="8"/>
      <c r="X225" s="8">
        <v>214</v>
      </c>
    </row>
    <row r="226" spans="1:25" x14ac:dyDescent="0.6">
      <c r="A226" s="12" t="s">
        <v>26</v>
      </c>
      <c r="B226" s="12" t="s">
        <v>47</v>
      </c>
      <c r="C226" s="1" t="s">
        <v>203</v>
      </c>
      <c r="D226" s="7" t="s">
        <v>202</v>
      </c>
      <c r="E226" s="52" t="s">
        <v>371</v>
      </c>
      <c r="F226" s="10" t="s">
        <v>48</v>
      </c>
      <c r="H226" s="2"/>
      <c r="I226" s="314" t="s">
        <v>256</v>
      </c>
      <c r="J226" s="314">
        <v>60</v>
      </c>
      <c r="K226" s="477">
        <v>3.5666666666666669</v>
      </c>
      <c r="L226" s="314"/>
      <c r="M226" s="16"/>
      <c r="N226" s="17"/>
      <c r="O226" s="18"/>
      <c r="P226" s="18"/>
      <c r="Q226" s="8"/>
      <c r="R226" s="8"/>
      <c r="S226" s="8"/>
      <c r="T226" s="8"/>
      <c r="U226" s="8"/>
      <c r="V226" s="8"/>
      <c r="W226" s="8"/>
    </row>
    <row r="227" spans="1:25" x14ac:dyDescent="0.6">
      <c r="A227" s="12"/>
      <c r="B227" s="12"/>
      <c r="C227" s="2"/>
      <c r="D227" s="2"/>
      <c r="E227" s="52"/>
      <c r="H227" s="1" t="s">
        <v>203</v>
      </c>
      <c r="I227" s="314"/>
      <c r="J227" s="314"/>
      <c r="K227" s="315"/>
      <c r="L227" s="476">
        <v>11.888888888888889</v>
      </c>
      <c r="M227" s="16">
        <v>214</v>
      </c>
      <c r="N227" s="17">
        <v>2</v>
      </c>
      <c r="O227" s="18">
        <v>45441</v>
      </c>
      <c r="P227" s="18">
        <v>45442</v>
      </c>
      <c r="Q227" s="8"/>
      <c r="R227" s="8"/>
      <c r="S227" s="8"/>
      <c r="T227" s="8"/>
      <c r="U227" s="8"/>
      <c r="V227" s="8"/>
      <c r="W227" s="8"/>
      <c r="X227" s="8">
        <v>214</v>
      </c>
    </row>
    <row r="228" spans="1:25" x14ac:dyDescent="0.6">
      <c r="A228" s="12" t="s">
        <v>26</v>
      </c>
      <c r="B228" s="12" t="s">
        <v>47</v>
      </c>
      <c r="C228" s="1" t="s">
        <v>203</v>
      </c>
      <c r="D228" s="7" t="s">
        <v>202</v>
      </c>
      <c r="E228" s="52" t="s">
        <v>372</v>
      </c>
      <c r="F228" s="10" t="s">
        <v>46</v>
      </c>
      <c r="H228" s="2"/>
      <c r="I228" s="314" t="s">
        <v>225</v>
      </c>
      <c r="J228" s="314">
        <v>3</v>
      </c>
      <c r="K228" s="477">
        <v>71.666666666666671</v>
      </c>
      <c r="L228" s="314"/>
      <c r="M228" s="16"/>
      <c r="N228" s="17"/>
      <c r="O228" s="18"/>
      <c r="P228" s="18"/>
      <c r="Q228" s="8"/>
      <c r="R228" s="8"/>
      <c r="S228" s="8"/>
      <c r="T228" s="8"/>
      <c r="U228" s="8"/>
      <c r="V228" s="8"/>
      <c r="W228" s="8"/>
    </row>
    <row r="229" spans="1:25" x14ac:dyDescent="0.6">
      <c r="A229" s="12"/>
      <c r="B229" s="12"/>
      <c r="C229" s="2"/>
      <c r="D229" s="2"/>
      <c r="E229" s="53"/>
      <c r="H229" s="1" t="s">
        <v>203</v>
      </c>
      <c r="I229" s="314"/>
      <c r="J229" s="314"/>
      <c r="K229" s="315"/>
      <c r="L229" s="476">
        <v>11.944444444444445</v>
      </c>
      <c r="M229" s="16">
        <v>215</v>
      </c>
      <c r="N229" s="17">
        <v>2</v>
      </c>
      <c r="O229" s="18">
        <v>45443</v>
      </c>
      <c r="P229" s="18">
        <v>45446</v>
      </c>
      <c r="Q229" s="8"/>
      <c r="R229" s="8"/>
      <c r="S229" s="8"/>
      <c r="T229" s="8"/>
      <c r="U229" s="8"/>
      <c r="V229" s="8"/>
      <c r="W229" s="8"/>
      <c r="X229" s="8">
        <v>107.5</v>
      </c>
      <c r="Y229" s="8">
        <v>107.5</v>
      </c>
    </row>
    <row r="230" spans="1:25" x14ac:dyDescent="0.6">
      <c r="A230" s="12" t="s">
        <v>26</v>
      </c>
      <c r="B230" s="12" t="s">
        <v>44</v>
      </c>
      <c r="C230" s="1" t="s">
        <v>203</v>
      </c>
      <c r="D230" s="7" t="s">
        <v>202</v>
      </c>
      <c r="E230" s="38" t="s">
        <v>374</v>
      </c>
      <c r="F230" s="10" t="s">
        <v>38</v>
      </c>
      <c r="H230" s="2"/>
      <c r="I230" s="314" t="s">
        <v>243</v>
      </c>
      <c r="J230" s="314">
        <v>0.48</v>
      </c>
      <c r="K230" s="477">
        <v>27.083333333333336</v>
      </c>
      <c r="L230" s="314"/>
      <c r="M230" s="16"/>
      <c r="N230" s="17"/>
      <c r="O230" s="18"/>
      <c r="P230" s="18"/>
      <c r="Q230" s="8"/>
      <c r="R230" s="8"/>
      <c r="S230" s="8"/>
      <c r="T230" s="8"/>
      <c r="U230" s="8"/>
      <c r="V230" s="8"/>
      <c r="W230" s="8"/>
    </row>
    <row r="231" spans="1:25" x14ac:dyDescent="0.6">
      <c r="A231" s="12"/>
      <c r="B231" s="12"/>
      <c r="C231" s="2"/>
      <c r="D231" s="2"/>
      <c r="E231" s="38"/>
      <c r="H231" s="1" t="s">
        <v>203</v>
      </c>
      <c r="I231" s="314"/>
      <c r="J231" s="314"/>
      <c r="K231" s="315"/>
      <c r="L231" s="476">
        <v>1.4444444444444444</v>
      </c>
      <c r="M231" s="16">
        <v>13</v>
      </c>
      <c r="N231" s="17">
        <v>1</v>
      </c>
      <c r="O231" s="18">
        <v>45427</v>
      </c>
      <c r="P231" s="18">
        <v>45427</v>
      </c>
      <c r="Q231" s="8"/>
      <c r="R231" s="8"/>
      <c r="S231" s="8"/>
      <c r="T231" s="8"/>
      <c r="U231" s="8"/>
      <c r="V231" s="8">
        <v>13</v>
      </c>
      <c r="W231" s="8"/>
    </row>
    <row r="232" spans="1:25" x14ac:dyDescent="0.6">
      <c r="A232" s="12" t="s">
        <v>26</v>
      </c>
      <c r="B232" s="12" t="s">
        <v>44</v>
      </c>
      <c r="C232" s="1" t="s">
        <v>203</v>
      </c>
      <c r="D232" s="7" t="s">
        <v>202</v>
      </c>
      <c r="E232" s="38" t="s">
        <v>375</v>
      </c>
      <c r="F232" s="10" t="s">
        <v>42</v>
      </c>
      <c r="H232" s="2"/>
      <c r="I232" s="314" t="s">
        <v>243</v>
      </c>
      <c r="J232" s="314">
        <v>0.5</v>
      </c>
      <c r="K232" s="477">
        <v>24</v>
      </c>
      <c r="L232" s="314"/>
      <c r="M232" s="16"/>
      <c r="N232" s="17"/>
      <c r="O232" s="18"/>
      <c r="P232" s="18"/>
      <c r="Q232" s="8"/>
      <c r="R232" s="8"/>
      <c r="S232" s="8"/>
      <c r="T232" s="8"/>
      <c r="U232" s="8"/>
      <c r="V232" s="8"/>
      <c r="W232" s="8"/>
    </row>
    <row r="233" spans="1:25" x14ac:dyDescent="0.6">
      <c r="A233" s="12"/>
      <c r="B233" s="12"/>
      <c r="C233" s="2"/>
      <c r="D233" s="2"/>
      <c r="E233" s="38"/>
      <c r="H233" s="1" t="s">
        <v>203</v>
      </c>
      <c r="I233" s="314"/>
      <c r="J233" s="314"/>
      <c r="K233" s="315"/>
      <c r="L233" s="476">
        <v>1.3333333333333333</v>
      </c>
      <c r="M233" s="16">
        <v>12</v>
      </c>
      <c r="N233" s="17">
        <v>1</v>
      </c>
      <c r="O233" s="18">
        <v>45427</v>
      </c>
      <c r="P233" s="18">
        <v>45427</v>
      </c>
      <c r="Q233" s="8"/>
      <c r="R233" s="8"/>
      <c r="S233" s="8"/>
      <c r="T233" s="8"/>
      <c r="U233" s="8"/>
      <c r="V233" s="8">
        <v>12</v>
      </c>
      <c r="W233" s="8"/>
    </row>
    <row r="234" spans="1:25" x14ac:dyDescent="0.6">
      <c r="A234" s="12" t="s">
        <v>26</v>
      </c>
      <c r="B234" s="12" t="s">
        <v>44</v>
      </c>
      <c r="C234" s="1" t="s">
        <v>203</v>
      </c>
      <c r="D234" s="7" t="s">
        <v>202</v>
      </c>
      <c r="E234" s="52" t="s">
        <v>376</v>
      </c>
      <c r="F234" s="10" t="s">
        <v>45</v>
      </c>
      <c r="H234" s="2"/>
      <c r="I234" s="314" t="s">
        <v>225</v>
      </c>
      <c r="J234" s="314">
        <v>1</v>
      </c>
      <c r="K234" s="477">
        <v>12</v>
      </c>
      <c r="L234" s="314"/>
      <c r="M234" s="16"/>
      <c r="N234" s="17"/>
      <c r="O234" s="18"/>
      <c r="P234" s="18"/>
      <c r="Q234" s="8"/>
      <c r="R234" s="8"/>
      <c r="S234" s="8"/>
      <c r="T234" s="8"/>
      <c r="U234" s="8"/>
      <c r="V234" s="8"/>
      <c r="W234" s="8"/>
    </row>
    <row r="235" spans="1:25" x14ac:dyDescent="0.6">
      <c r="A235" s="12"/>
      <c r="B235" s="12"/>
      <c r="C235" s="2"/>
      <c r="D235" s="2"/>
      <c r="E235" s="52"/>
      <c r="H235" s="1" t="s">
        <v>203</v>
      </c>
      <c r="I235" s="314"/>
      <c r="J235" s="314"/>
      <c r="K235" s="315"/>
      <c r="L235" s="476">
        <v>1.3333333333333333</v>
      </c>
      <c r="M235" s="16">
        <v>12</v>
      </c>
      <c r="N235" s="17">
        <v>1</v>
      </c>
      <c r="O235" s="18">
        <v>45428</v>
      </c>
      <c r="P235" s="18">
        <v>45428</v>
      </c>
      <c r="Q235" s="8"/>
      <c r="R235" s="8"/>
      <c r="S235" s="8"/>
      <c r="T235" s="8"/>
      <c r="U235" s="8"/>
      <c r="V235" s="8">
        <v>12</v>
      </c>
      <c r="W235" s="8"/>
    </row>
    <row r="236" spans="1:25" x14ac:dyDescent="0.6">
      <c r="A236" s="12" t="s">
        <v>26</v>
      </c>
      <c r="B236" s="12" t="s">
        <v>44</v>
      </c>
      <c r="C236" s="1" t="s">
        <v>203</v>
      </c>
      <c r="D236" s="7" t="s">
        <v>202</v>
      </c>
      <c r="E236" s="52" t="s">
        <v>377</v>
      </c>
      <c r="F236" s="10" t="s">
        <v>43</v>
      </c>
      <c r="H236" s="2"/>
      <c r="I236" s="314" t="s">
        <v>235</v>
      </c>
      <c r="J236" s="314">
        <v>2</v>
      </c>
      <c r="K236" s="477">
        <v>6</v>
      </c>
      <c r="L236" s="314"/>
      <c r="M236" s="16"/>
      <c r="N236" s="17"/>
      <c r="O236" s="18"/>
      <c r="P236" s="18"/>
      <c r="Q236" s="8"/>
      <c r="R236" s="8"/>
      <c r="S236" s="8"/>
      <c r="T236" s="8"/>
      <c r="U236" s="8"/>
      <c r="V236" s="8"/>
      <c r="W236" s="8"/>
    </row>
    <row r="237" spans="1:25" x14ac:dyDescent="0.6">
      <c r="A237" s="12"/>
      <c r="B237" s="12"/>
      <c r="C237" s="2"/>
      <c r="D237" s="2"/>
      <c r="E237" s="53"/>
      <c r="H237" s="1" t="s">
        <v>203</v>
      </c>
      <c r="I237" s="314"/>
      <c r="J237" s="314"/>
      <c r="K237" s="315"/>
      <c r="L237" s="476">
        <v>1.3333333333333333</v>
      </c>
      <c r="M237" s="16">
        <v>12</v>
      </c>
      <c r="N237" s="17">
        <v>1</v>
      </c>
      <c r="O237" s="18">
        <v>45429</v>
      </c>
      <c r="P237" s="18">
        <v>45429</v>
      </c>
      <c r="Q237" s="8"/>
      <c r="R237" s="8"/>
      <c r="S237" s="8"/>
      <c r="T237" s="8"/>
      <c r="U237" s="8"/>
      <c r="V237" s="8">
        <v>12</v>
      </c>
      <c r="W237" s="8"/>
    </row>
    <row r="238" spans="1:25" x14ac:dyDescent="0.6">
      <c r="A238" s="12" t="s">
        <v>26</v>
      </c>
      <c r="B238" s="12" t="s">
        <v>40</v>
      </c>
      <c r="C238" s="1" t="s">
        <v>203</v>
      </c>
      <c r="D238" s="7" t="s">
        <v>202</v>
      </c>
      <c r="E238" s="38" t="s">
        <v>379</v>
      </c>
      <c r="F238" s="10" t="s">
        <v>38</v>
      </c>
      <c r="H238" s="2"/>
      <c r="I238" s="314" t="s">
        <v>243</v>
      </c>
      <c r="J238" s="314">
        <v>2</v>
      </c>
      <c r="K238" s="477">
        <v>13.5</v>
      </c>
      <c r="L238" s="314"/>
      <c r="M238" s="16"/>
      <c r="N238" s="17"/>
      <c r="O238" s="18"/>
      <c r="P238" s="18"/>
      <c r="Q238" s="8"/>
      <c r="R238" s="8"/>
      <c r="S238" s="8"/>
      <c r="T238" s="8"/>
      <c r="U238" s="8"/>
      <c r="V238" s="8"/>
      <c r="W238" s="8"/>
    </row>
    <row r="239" spans="1:25" x14ac:dyDescent="0.6">
      <c r="A239" s="12"/>
      <c r="B239" s="12"/>
      <c r="C239" s="2"/>
      <c r="D239" s="2"/>
      <c r="E239" s="38"/>
      <c r="H239" s="1" t="s">
        <v>203</v>
      </c>
      <c r="I239" s="314"/>
      <c r="J239" s="314"/>
      <c r="K239" s="315"/>
      <c r="L239" s="476">
        <v>3</v>
      </c>
      <c r="M239" s="16">
        <v>27</v>
      </c>
      <c r="N239" s="17">
        <v>1</v>
      </c>
      <c r="O239" s="18">
        <v>45427</v>
      </c>
      <c r="P239" s="18">
        <v>45427</v>
      </c>
      <c r="Q239" s="8"/>
      <c r="R239" s="8"/>
      <c r="S239" s="8"/>
      <c r="T239" s="8"/>
      <c r="U239" s="8"/>
      <c r="V239" s="8">
        <v>27</v>
      </c>
      <c r="W239" s="8"/>
    </row>
    <row r="240" spans="1:25" x14ac:dyDescent="0.6">
      <c r="A240" s="12" t="s">
        <v>26</v>
      </c>
      <c r="B240" s="12" t="s">
        <v>40</v>
      </c>
      <c r="C240" s="1" t="s">
        <v>203</v>
      </c>
      <c r="D240" s="7" t="s">
        <v>202</v>
      </c>
      <c r="E240" s="38" t="s">
        <v>380</v>
      </c>
      <c r="F240" s="10" t="s">
        <v>42</v>
      </c>
      <c r="H240" s="2"/>
      <c r="I240" s="314" t="s">
        <v>243</v>
      </c>
      <c r="J240" s="314">
        <v>2</v>
      </c>
      <c r="K240" s="477">
        <v>13</v>
      </c>
      <c r="L240" s="314"/>
      <c r="M240" s="16"/>
      <c r="N240" s="17"/>
      <c r="O240" s="18"/>
      <c r="P240" s="18"/>
      <c r="Q240" s="8"/>
      <c r="R240" s="8"/>
      <c r="S240" s="8"/>
      <c r="T240" s="8"/>
      <c r="U240" s="8"/>
      <c r="V240" s="8"/>
      <c r="W240" s="8"/>
    </row>
    <row r="241" spans="1:23" x14ac:dyDescent="0.6">
      <c r="A241" s="12"/>
      <c r="B241" s="12"/>
      <c r="C241" s="2"/>
      <c r="D241" s="2"/>
      <c r="E241" s="38"/>
      <c r="H241" s="1" t="s">
        <v>203</v>
      </c>
      <c r="I241" s="314"/>
      <c r="J241" s="314"/>
      <c r="K241" s="315"/>
      <c r="L241" s="476">
        <v>2.8888888888888888</v>
      </c>
      <c r="M241" s="16">
        <v>26</v>
      </c>
      <c r="N241" s="17">
        <v>1</v>
      </c>
      <c r="O241" s="18">
        <v>45428</v>
      </c>
      <c r="P241" s="18">
        <v>45428</v>
      </c>
      <c r="Q241" s="8"/>
      <c r="R241" s="8"/>
      <c r="S241" s="8"/>
      <c r="T241" s="8"/>
      <c r="U241" s="8"/>
      <c r="V241" s="8">
        <v>26</v>
      </c>
      <c r="W241" s="8"/>
    </row>
    <row r="242" spans="1:23" x14ac:dyDescent="0.6">
      <c r="A242" s="12" t="s">
        <v>26</v>
      </c>
      <c r="B242" s="12" t="s">
        <v>40</v>
      </c>
      <c r="C242" s="1" t="s">
        <v>203</v>
      </c>
      <c r="D242" s="7" t="s">
        <v>202</v>
      </c>
      <c r="E242" s="52" t="s">
        <v>381</v>
      </c>
      <c r="F242" s="10" t="s">
        <v>41</v>
      </c>
      <c r="H242" s="2"/>
      <c r="I242" s="314" t="s">
        <v>235</v>
      </c>
      <c r="J242" s="314">
        <v>8</v>
      </c>
      <c r="K242" s="477">
        <v>3.25</v>
      </c>
      <c r="L242" s="314"/>
      <c r="M242" s="16"/>
      <c r="N242" s="17"/>
      <c r="O242" s="18"/>
      <c r="P242" s="18"/>
      <c r="Q242" s="8"/>
      <c r="R242" s="8"/>
      <c r="S242" s="8"/>
      <c r="T242" s="8"/>
      <c r="U242" s="8"/>
      <c r="V242" s="8"/>
      <c r="W242" s="8"/>
    </row>
    <row r="243" spans="1:23" x14ac:dyDescent="0.6">
      <c r="A243" s="12"/>
      <c r="B243" s="12"/>
      <c r="C243" s="2"/>
      <c r="D243" s="2"/>
      <c r="E243" s="52"/>
      <c r="H243" s="1" t="s">
        <v>203</v>
      </c>
      <c r="I243" s="314"/>
      <c r="J243" s="314"/>
      <c r="K243" s="315"/>
      <c r="L243" s="476">
        <v>2.8888888888888888</v>
      </c>
      <c r="M243" s="16">
        <v>26</v>
      </c>
      <c r="N243" s="17">
        <v>1</v>
      </c>
      <c r="O243" s="18">
        <v>45429</v>
      </c>
      <c r="P243" s="18">
        <v>45429</v>
      </c>
      <c r="Q243" s="8"/>
      <c r="R243" s="8"/>
      <c r="S243" s="8"/>
      <c r="T243" s="8"/>
      <c r="U243" s="8"/>
      <c r="V243" s="8">
        <v>26</v>
      </c>
      <c r="W243" s="8"/>
    </row>
    <row r="244" spans="1:23" x14ac:dyDescent="0.6">
      <c r="A244" s="12" t="s">
        <v>26</v>
      </c>
      <c r="B244" s="12" t="s">
        <v>40</v>
      </c>
      <c r="C244" s="1" t="s">
        <v>203</v>
      </c>
      <c r="D244" s="7" t="s">
        <v>202</v>
      </c>
      <c r="E244" s="52" t="s">
        <v>382</v>
      </c>
      <c r="F244" s="10" t="s">
        <v>39</v>
      </c>
      <c r="H244" s="2"/>
      <c r="I244" s="314" t="s">
        <v>235</v>
      </c>
      <c r="J244" s="314">
        <v>8</v>
      </c>
      <c r="K244" s="477">
        <v>3.25</v>
      </c>
      <c r="L244" s="314"/>
      <c r="M244" s="16"/>
      <c r="N244" s="17"/>
      <c r="O244" s="18"/>
      <c r="P244" s="18"/>
      <c r="Q244" s="8"/>
      <c r="R244" s="8"/>
      <c r="S244" s="8"/>
      <c r="T244" s="8"/>
      <c r="U244" s="8"/>
      <c r="V244" s="8"/>
      <c r="W244" s="8"/>
    </row>
    <row r="245" spans="1:23" x14ac:dyDescent="0.6">
      <c r="A245" s="12"/>
      <c r="B245" s="12"/>
      <c r="C245" s="2"/>
      <c r="D245" s="2"/>
      <c r="H245" s="1" t="s">
        <v>203</v>
      </c>
      <c r="I245" s="314"/>
      <c r="J245" s="314"/>
      <c r="K245" s="315"/>
      <c r="L245" s="476">
        <v>2.8888888888888888</v>
      </c>
      <c r="M245" s="16">
        <v>26</v>
      </c>
      <c r="N245" s="17">
        <v>1</v>
      </c>
      <c r="O245" s="18">
        <v>45432</v>
      </c>
      <c r="P245" s="18">
        <v>45432</v>
      </c>
      <c r="Q245" s="8"/>
      <c r="R245" s="8"/>
      <c r="S245" s="8"/>
      <c r="T245" s="8"/>
      <c r="U245" s="8"/>
      <c r="V245" s="8"/>
      <c r="W245" s="8">
        <v>26</v>
      </c>
    </row>
    <row r="246" spans="1:23" x14ac:dyDescent="0.6">
      <c r="A246" s="12" t="s">
        <v>26</v>
      </c>
      <c r="B246" s="12" t="s">
        <v>32</v>
      </c>
      <c r="C246" s="1" t="s">
        <v>203</v>
      </c>
      <c r="D246" s="7" t="s">
        <v>202</v>
      </c>
      <c r="E246" s="38" t="s">
        <v>384</v>
      </c>
      <c r="F246" s="10" t="s">
        <v>38</v>
      </c>
      <c r="H246" s="2"/>
      <c r="I246" s="314" t="s">
        <v>243</v>
      </c>
      <c r="J246" s="314">
        <v>10</v>
      </c>
      <c r="K246" s="477">
        <v>2.5</v>
      </c>
      <c r="L246" s="314"/>
      <c r="M246" s="16"/>
      <c r="N246" s="17"/>
      <c r="O246" s="18"/>
      <c r="P246" s="18"/>
      <c r="Q246" s="8"/>
      <c r="R246" s="8"/>
      <c r="S246" s="8"/>
      <c r="T246" s="8"/>
      <c r="U246" s="8"/>
      <c r="V246" s="8"/>
      <c r="W246" s="8"/>
    </row>
    <row r="247" spans="1:23" x14ac:dyDescent="0.6">
      <c r="A247" s="12"/>
      <c r="B247" s="12"/>
      <c r="C247" s="2"/>
      <c r="D247" s="2"/>
      <c r="E247" s="38"/>
      <c r="H247" s="1" t="s">
        <v>203</v>
      </c>
      <c r="I247" s="314"/>
      <c r="J247" s="314"/>
      <c r="K247" s="315"/>
      <c r="L247" s="476">
        <v>2.7777777777777777</v>
      </c>
      <c r="M247" s="16">
        <v>25</v>
      </c>
      <c r="N247" s="17">
        <v>1</v>
      </c>
      <c r="O247" s="18">
        <v>45432</v>
      </c>
      <c r="P247" s="18">
        <v>45432</v>
      </c>
      <c r="Q247" s="8"/>
      <c r="R247" s="8"/>
      <c r="S247" s="8"/>
      <c r="T247" s="8"/>
      <c r="U247" s="8"/>
      <c r="V247" s="8"/>
      <c r="W247" s="8">
        <v>25</v>
      </c>
    </row>
    <row r="248" spans="1:23" x14ac:dyDescent="0.6">
      <c r="A248" s="12" t="s">
        <v>26</v>
      </c>
      <c r="B248" s="12" t="s">
        <v>32</v>
      </c>
      <c r="C248" s="1" t="s">
        <v>203</v>
      </c>
      <c r="D248" s="7" t="s">
        <v>202</v>
      </c>
      <c r="E248" s="38" t="s">
        <v>385</v>
      </c>
      <c r="F248" s="10" t="s">
        <v>37</v>
      </c>
      <c r="H248" s="2"/>
      <c r="I248" s="314" t="s">
        <v>243</v>
      </c>
      <c r="J248" s="314">
        <v>3</v>
      </c>
      <c r="K248" s="477">
        <v>8</v>
      </c>
      <c r="L248" s="314"/>
      <c r="M248" s="16"/>
      <c r="N248" s="17"/>
      <c r="O248" s="18"/>
      <c r="P248" s="18"/>
      <c r="Q248" s="8"/>
      <c r="R248" s="8"/>
      <c r="S248" s="8"/>
      <c r="T248" s="8"/>
      <c r="U248" s="8"/>
      <c r="V248" s="8"/>
      <c r="W248" s="8"/>
    </row>
    <row r="249" spans="1:23" x14ac:dyDescent="0.6">
      <c r="A249" s="12"/>
      <c r="B249" s="12"/>
      <c r="C249" s="2"/>
      <c r="D249" s="2"/>
      <c r="E249" s="38"/>
      <c r="H249" s="1" t="s">
        <v>203</v>
      </c>
      <c r="I249" s="314"/>
      <c r="J249" s="314"/>
      <c r="K249" s="315"/>
      <c r="L249" s="476">
        <v>2.6666666666666665</v>
      </c>
      <c r="M249" s="16">
        <v>24</v>
      </c>
      <c r="N249" s="17">
        <v>1</v>
      </c>
      <c r="O249" s="18">
        <v>45433</v>
      </c>
      <c r="P249" s="18">
        <v>45433</v>
      </c>
      <c r="Q249" s="8"/>
      <c r="R249" s="8"/>
      <c r="S249" s="8"/>
      <c r="T249" s="8"/>
      <c r="U249" s="8"/>
      <c r="V249" s="8"/>
      <c r="W249" s="8">
        <v>24</v>
      </c>
    </row>
    <row r="250" spans="1:23" x14ac:dyDescent="0.6">
      <c r="A250" s="12" t="s">
        <v>26</v>
      </c>
      <c r="B250" s="12" t="s">
        <v>32</v>
      </c>
      <c r="C250" s="1" t="s">
        <v>203</v>
      </c>
      <c r="D250" s="7" t="s">
        <v>202</v>
      </c>
      <c r="E250" s="38" t="s">
        <v>386</v>
      </c>
      <c r="F250" s="10" t="s">
        <v>36</v>
      </c>
      <c r="H250" s="2"/>
      <c r="I250" s="314" t="s">
        <v>243</v>
      </c>
      <c r="J250" s="314">
        <v>4</v>
      </c>
      <c r="K250" s="477">
        <v>6</v>
      </c>
      <c r="L250" s="314"/>
      <c r="M250" s="16"/>
      <c r="N250" s="17"/>
      <c r="O250" s="18"/>
      <c r="P250" s="18"/>
      <c r="Q250" s="8"/>
      <c r="R250" s="8"/>
      <c r="S250" s="8"/>
      <c r="T250" s="8"/>
      <c r="U250" s="8"/>
      <c r="V250" s="8"/>
      <c r="W250" s="8"/>
    </row>
    <row r="251" spans="1:23" x14ac:dyDescent="0.6">
      <c r="A251" s="12"/>
      <c r="B251" s="12"/>
      <c r="C251" s="2"/>
      <c r="D251" s="2"/>
      <c r="E251" s="38"/>
      <c r="H251" s="1" t="s">
        <v>203</v>
      </c>
      <c r="I251" s="314"/>
      <c r="J251" s="314"/>
      <c r="K251" s="315"/>
      <c r="L251" s="476">
        <v>2.6666666666666665</v>
      </c>
      <c r="M251" s="16">
        <v>24</v>
      </c>
      <c r="N251" s="17">
        <v>1</v>
      </c>
      <c r="O251" s="18">
        <v>45434</v>
      </c>
      <c r="P251" s="18">
        <v>45434</v>
      </c>
      <c r="Q251" s="8"/>
      <c r="R251" s="8"/>
      <c r="S251" s="8"/>
      <c r="T251" s="8"/>
      <c r="U251" s="8"/>
      <c r="V251" s="8"/>
      <c r="W251" s="8">
        <v>24</v>
      </c>
    </row>
    <row r="252" spans="1:23" x14ac:dyDescent="0.6">
      <c r="A252" s="12" t="s">
        <v>26</v>
      </c>
      <c r="B252" s="12" t="s">
        <v>32</v>
      </c>
      <c r="C252" s="1" t="s">
        <v>203</v>
      </c>
      <c r="D252" s="7" t="s">
        <v>202</v>
      </c>
      <c r="E252" s="38" t="s">
        <v>387</v>
      </c>
      <c r="F252" s="10" t="s">
        <v>35</v>
      </c>
      <c r="H252" s="2"/>
      <c r="I252" s="314" t="s">
        <v>239</v>
      </c>
      <c r="J252" s="314">
        <v>40</v>
      </c>
      <c r="K252" s="477">
        <v>0.625</v>
      </c>
      <c r="L252" s="314"/>
      <c r="M252" s="16"/>
      <c r="N252" s="17"/>
      <c r="O252" s="18"/>
      <c r="P252" s="18"/>
      <c r="Q252" s="8"/>
      <c r="R252" s="8"/>
      <c r="S252" s="8"/>
      <c r="T252" s="8"/>
      <c r="U252" s="8"/>
      <c r="V252" s="8"/>
      <c r="W252" s="8"/>
    </row>
    <row r="253" spans="1:23" x14ac:dyDescent="0.6">
      <c r="A253" s="12"/>
      <c r="B253" s="12"/>
      <c r="C253" s="2"/>
      <c r="D253" s="2"/>
      <c r="E253" s="38"/>
      <c r="H253" s="1" t="s">
        <v>203</v>
      </c>
      <c r="I253" s="314"/>
      <c r="J253" s="314"/>
      <c r="K253" s="315"/>
      <c r="L253" s="476">
        <v>2.7777777777777777</v>
      </c>
      <c r="M253" s="16">
        <v>25</v>
      </c>
      <c r="N253" s="17">
        <v>1</v>
      </c>
      <c r="O253" s="18">
        <v>45435</v>
      </c>
      <c r="P253" s="18">
        <v>45435</v>
      </c>
      <c r="Q253" s="8"/>
      <c r="R253" s="8"/>
      <c r="S253" s="8"/>
      <c r="T253" s="8"/>
      <c r="U253" s="8"/>
      <c r="V253" s="8"/>
      <c r="W253" s="8">
        <v>25</v>
      </c>
    </row>
    <row r="254" spans="1:23" x14ac:dyDescent="0.6">
      <c r="A254" s="12" t="s">
        <v>26</v>
      </c>
      <c r="B254" s="12" t="s">
        <v>32</v>
      </c>
      <c r="C254" s="1" t="s">
        <v>203</v>
      </c>
      <c r="D254" s="7" t="s">
        <v>202</v>
      </c>
      <c r="E254" s="38" t="s">
        <v>388</v>
      </c>
      <c r="F254" s="10" t="s">
        <v>34</v>
      </c>
      <c r="H254" s="2"/>
      <c r="I254" s="314" t="s">
        <v>243</v>
      </c>
      <c r="J254" s="314">
        <v>4.2</v>
      </c>
      <c r="K254" s="477">
        <v>5.9523809523809526</v>
      </c>
      <c r="L254" s="314"/>
      <c r="M254" s="16"/>
      <c r="N254" s="17"/>
      <c r="O254" s="18"/>
      <c r="P254" s="18"/>
      <c r="Q254" s="8"/>
      <c r="R254" s="8"/>
      <c r="S254" s="8"/>
      <c r="T254" s="8"/>
      <c r="U254" s="8"/>
      <c r="V254" s="8"/>
      <c r="W254" s="8"/>
    </row>
    <row r="255" spans="1:23" x14ac:dyDescent="0.6">
      <c r="A255" s="12"/>
      <c r="B255" s="12"/>
      <c r="C255" s="2"/>
      <c r="D255" s="2"/>
      <c r="E255" s="38"/>
      <c r="H255" s="1" t="s">
        <v>203</v>
      </c>
      <c r="I255" s="314"/>
      <c r="J255" s="314"/>
      <c r="K255" s="315"/>
      <c r="L255" s="476">
        <v>2.7777777777777777</v>
      </c>
      <c r="M255" s="16">
        <v>25</v>
      </c>
      <c r="N255" s="17">
        <v>1</v>
      </c>
      <c r="O255" s="18">
        <v>45436</v>
      </c>
      <c r="P255" s="18">
        <v>45436</v>
      </c>
      <c r="Q255" s="8"/>
      <c r="R255" s="8"/>
      <c r="S255" s="8"/>
      <c r="T255" s="8"/>
      <c r="U255" s="8"/>
      <c r="V255" s="8"/>
      <c r="W255" s="8">
        <v>25</v>
      </c>
    </row>
    <row r="256" spans="1:23" x14ac:dyDescent="0.6">
      <c r="A256" s="12" t="s">
        <v>26</v>
      </c>
      <c r="B256" s="12" t="s">
        <v>32</v>
      </c>
      <c r="C256" s="1" t="s">
        <v>203</v>
      </c>
      <c r="D256" s="7" t="s">
        <v>202</v>
      </c>
      <c r="E256" s="38" t="s">
        <v>389</v>
      </c>
      <c r="F256" s="10" t="s">
        <v>33</v>
      </c>
      <c r="H256" s="2"/>
      <c r="I256" s="314" t="s">
        <v>239</v>
      </c>
      <c r="J256" s="314">
        <v>19.5</v>
      </c>
      <c r="K256" s="477">
        <v>1.2820512820512822</v>
      </c>
      <c r="L256" s="314"/>
      <c r="M256" s="16"/>
      <c r="N256" s="17"/>
      <c r="O256" s="18"/>
      <c r="P256" s="18"/>
      <c r="Q256" s="8"/>
      <c r="R256" s="8"/>
      <c r="S256" s="8"/>
      <c r="T256" s="8"/>
      <c r="U256" s="8"/>
      <c r="V256" s="8"/>
      <c r="W256" s="8"/>
    </row>
    <row r="257" spans="1:25" x14ac:dyDescent="0.6">
      <c r="A257" s="12"/>
      <c r="B257" s="12"/>
      <c r="C257" s="2"/>
      <c r="D257" s="2"/>
      <c r="E257" s="38"/>
      <c r="H257" s="1" t="s">
        <v>203</v>
      </c>
      <c r="I257" s="314"/>
      <c r="J257" s="314"/>
      <c r="K257" s="315"/>
      <c r="L257" s="476">
        <v>2.7777777777777777</v>
      </c>
      <c r="M257" s="16">
        <v>25</v>
      </c>
      <c r="N257" s="17">
        <v>1</v>
      </c>
      <c r="O257" s="18">
        <v>45439</v>
      </c>
      <c r="P257" s="18">
        <v>45439</v>
      </c>
      <c r="Q257" s="8"/>
      <c r="R257" s="8"/>
      <c r="S257" s="8"/>
      <c r="T257" s="8"/>
      <c r="U257" s="8"/>
      <c r="V257" s="8"/>
      <c r="W257" s="8"/>
      <c r="X257" s="8">
        <v>25</v>
      </c>
    </row>
    <row r="258" spans="1:25" x14ac:dyDescent="0.6">
      <c r="A258" s="12" t="s">
        <v>26</v>
      </c>
      <c r="B258" s="12" t="s">
        <v>32</v>
      </c>
      <c r="C258" s="1" t="s">
        <v>203</v>
      </c>
      <c r="D258" s="7" t="s">
        <v>202</v>
      </c>
      <c r="E258" s="38" t="s">
        <v>390</v>
      </c>
      <c r="F258" s="10" t="s">
        <v>31</v>
      </c>
      <c r="H258" s="2"/>
      <c r="I258" s="314" t="s">
        <v>225</v>
      </c>
      <c r="J258" s="314">
        <v>1</v>
      </c>
      <c r="K258" s="477">
        <v>25</v>
      </c>
      <c r="L258" s="314"/>
      <c r="M258" s="16"/>
      <c r="N258" s="17"/>
      <c r="O258" s="18"/>
      <c r="P258" s="18"/>
      <c r="Q258" s="8"/>
      <c r="R258" s="8"/>
      <c r="S258" s="8"/>
      <c r="T258" s="8"/>
      <c r="U258" s="8"/>
      <c r="V258" s="8"/>
      <c r="W258" s="8"/>
    </row>
    <row r="259" spans="1:25" x14ac:dyDescent="0.6">
      <c r="A259" s="12"/>
      <c r="B259" s="12"/>
      <c r="C259" s="2"/>
      <c r="D259" s="2"/>
      <c r="E259" s="38"/>
      <c r="H259" s="1" t="s">
        <v>203</v>
      </c>
      <c r="I259" s="314"/>
      <c r="J259" s="314"/>
      <c r="K259" s="315"/>
      <c r="L259" s="476">
        <v>2.7777777777777777</v>
      </c>
      <c r="M259" s="16">
        <v>25</v>
      </c>
      <c r="N259" s="17">
        <v>1</v>
      </c>
      <c r="O259" s="18">
        <v>45440</v>
      </c>
      <c r="P259" s="18">
        <v>45440</v>
      </c>
      <c r="Q259" s="8"/>
      <c r="R259" s="8"/>
      <c r="S259" s="8"/>
      <c r="T259" s="8"/>
      <c r="U259" s="8"/>
      <c r="V259" s="8"/>
      <c r="W259" s="8"/>
      <c r="X259" s="8">
        <v>25</v>
      </c>
    </row>
    <row r="260" spans="1:25" x14ac:dyDescent="0.6">
      <c r="A260" s="12" t="s">
        <v>26</v>
      </c>
      <c r="B260" s="12" t="s">
        <v>30</v>
      </c>
      <c r="C260" s="1" t="s">
        <v>203</v>
      </c>
      <c r="D260" s="7" t="s">
        <v>202</v>
      </c>
      <c r="E260" s="52" t="s">
        <v>392</v>
      </c>
      <c r="F260" s="10" t="s">
        <v>29</v>
      </c>
      <c r="H260" s="2"/>
      <c r="I260" s="314" t="s">
        <v>235</v>
      </c>
      <c r="J260" s="314">
        <v>6</v>
      </c>
      <c r="K260" s="477">
        <v>8.1666666666666661</v>
      </c>
      <c r="L260" s="314"/>
      <c r="M260" s="16"/>
      <c r="N260" s="17"/>
      <c r="O260" s="18"/>
      <c r="P260" s="18"/>
      <c r="Q260" s="8"/>
      <c r="R260" s="8"/>
      <c r="S260" s="8"/>
      <c r="T260" s="8"/>
      <c r="U260" s="8"/>
      <c r="V260" s="8"/>
      <c r="W260" s="8"/>
    </row>
    <row r="261" spans="1:25" x14ac:dyDescent="0.6">
      <c r="A261" s="12"/>
      <c r="B261" s="12"/>
      <c r="C261" s="2"/>
      <c r="D261" s="2"/>
      <c r="H261" s="1" t="s">
        <v>203</v>
      </c>
      <c r="I261" s="314"/>
      <c r="J261" s="314"/>
      <c r="K261" s="315"/>
      <c r="L261" s="476">
        <v>5.4444444444444446</v>
      </c>
      <c r="M261" s="16">
        <v>49</v>
      </c>
      <c r="N261" s="17">
        <v>1</v>
      </c>
      <c r="O261" s="18">
        <v>45441</v>
      </c>
      <c r="P261" s="18">
        <v>45441</v>
      </c>
      <c r="Q261" s="8"/>
      <c r="R261" s="8"/>
      <c r="S261" s="8"/>
      <c r="T261" s="8"/>
      <c r="U261" s="8"/>
      <c r="V261" s="8"/>
      <c r="W261" s="8"/>
      <c r="X261" s="8">
        <v>49</v>
      </c>
    </row>
    <row r="262" spans="1:25" x14ac:dyDescent="0.6">
      <c r="A262" s="12" t="s">
        <v>26</v>
      </c>
      <c r="B262" s="12" t="s">
        <v>25</v>
      </c>
      <c r="C262" s="1" t="s">
        <v>203</v>
      </c>
      <c r="D262" s="7" t="s">
        <v>202</v>
      </c>
      <c r="E262" s="54" t="s">
        <v>394</v>
      </c>
      <c r="F262" s="10" t="s">
        <v>28</v>
      </c>
      <c r="H262" s="2"/>
      <c r="I262" s="475" t="s">
        <v>350</v>
      </c>
      <c r="J262" s="314">
        <v>1</v>
      </c>
      <c r="K262" s="477">
        <v>32</v>
      </c>
      <c r="L262" s="314"/>
      <c r="M262" s="16"/>
      <c r="N262" s="17"/>
      <c r="O262" s="18"/>
      <c r="P262" s="18"/>
      <c r="Q262" s="8"/>
      <c r="R262" s="8"/>
      <c r="S262" s="8"/>
      <c r="T262" s="8"/>
      <c r="U262" s="8"/>
      <c r="V262" s="8"/>
      <c r="W262" s="8"/>
    </row>
    <row r="263" spans="1:25" x14ac:dyDescent="0.6">
      <c r="A263" s="12"/>
      <c r="B263" s="12"/>
      <c r="C263" s="2"/>
      <c r="D263" s="2"/>
      <c r="H263" s="1" t="s">
        <v>203</v>
      </c>
      <c r="I263" s="314"/>
      <c r="J263" s="314"/>
      <c r="K263" s="315"/>
      <c r="L263" s="476">
        <v>3.5555555555555554</v>
      </c>
      <c r="M263" s="16">
        <v>32</v>
      </c>
      <c r="N263" s="17">
        <v>1</v>
      </c>
      <c r="O263" s="18">
        <v>45441</v>
      </c>
      <c r="P263" s="18">
        <v>45441</v>
      </c>
      <c r="Q263" s="8"/>
      <c r="R263" s="8"/>
      <c r="S263" s="8"/>
      <c r="T263" s="8"/>
      <c r="U263" s="8"/>
      <c r="V263" s="8"/>
      <c r="W263" s="8"/>
      <c r="X263" s="8">
        <v>32</v>
      </c>
    </row>
    <row r="264" spans="1:25" x14ac:dyDescent="0.6">
      <c r="A264" s="12" t="s">
        <v>26</v>
      </c>
      <c r="B264" s="12" t="s">
        <v>25</v>
      </c>
      <c r="C264" s="1" t="s">
        <v>203</v>
      </c>
      <c r="D264" s="7" t="s">
        <v>202</v>
      </c>
      <c r="E264" s="54" t="s">
        <v>405</v>
      </c>
      <c r="F264" s="10" t="s">
        <v>27</v>
      </c>
      <c r="H264" s="2"/>
      <c r="I264" s="475" t="s">
        <v>350</v>
      </c>
      <c r="J264" s="314">
        <v>1</v>
      </c>
      <c r="K264" s="315">
        <v>32</v>
      </c>
      <c r="L264" s="314"/>
      <c r="M264" s="16"/>
      <c r="N264" s="17"/>
      <c r="O264" s="18"/>
      <c r="P264" s="18"/>
      <c r="Q264" s="8"/>
      <c r="R264" s="8"/>
      <c r="S264" s="8"/>
      <c r="T264" s="8"/>
      <c r="U264" s="8"/>
      <c r="V264" s="8"/>
      <c r="W264" s="8"/>
    </row>
    <row r="265" spans="1:25" x14ac:dyDescent="0.6">
      <c r="A265" s="12"/>
      <c r="B265" s="12"/>
      <c r="C265" s="2"/>
      <c r="D265" s="2"/>
      <c r="H265" s="1" t="s">
        <v>203</v>
      </c>
      <c r="I265" s="314"/>
      <c r="J265" s="314"/>
      <c r="K265" s="315"/>
      <c r="L265" s="476">
        <v>3.5555555555555554</v>
      </c>
      <c r="M265" s="16">
        <v>32</v>
      </c>
      <c r="N265" s="17">
        <v>1</v>
      </c>
      <c r="O265" s="18">
        <v>45442</v>
      </c>
      <c r="P265" s="18">
        <v>45442</v>
      </c>
      <c r="Q265" s="8"/>
      <c r="R265" s="8"/>
      <c r="S265" s="8"/>
      <c r="T265" s="8"/>
      <c r="U265" s="8"/>
      <c r="V265" s="8"/>
      <c r="W265" s="8"/>
      <c r="X265" s="8">
        <v>32</v>
      </c>
    </row>
    <row r="266" spans="1:25" x14ac:dyDescent="0.6">
      <c r="A266" s="12" t="s">
        <v>26</v>
      </c>
      <c r="B266" s="12" t="s">
        <v>25</v>
      </c>
      <c r="C266" s="1" t="s">
        <v>203</v>
      </c>
      <c r="D266" s="7" t="s">
        <v>202</v>
      </c>
      <c r="E266" s="44" t="s">
        <v>408</v>
      </c>
      <c r="F266" s="10" t="s">
        <v>24</v>
      </c>
      <c r="H266" s="2"/>
      <c r="I266" s="314" t="s">
        <v>235</v>
      </c>
      <c r="J266" s="314">
        <v>2</v>
      </c>
      <c r="K266" s="315">
        <v>16.5</v>
      </c>
      <c r="L266" s="314"/>
      <c r="M266" s="16"/>
      <c r="N266" s="17"/>
      <c r="O266" s="18"/>
      <c r="P266" s="18"/>
      <c r="Q266" s="8"/>
      <c r="R266" s="8"/>
      <c r="S266" s="8"/>
      <c r="T266" s="8"/>
      <c r="U266" s="8"/>
      <c r="V266" s="8"/>
      <c r="W266" s="8"/>
    </row>
    <row r="267" spans="1:25" x14ac:dyDescent="0.6">
      <c r="A267" s="12"/>
      <c r="B267" s="12"/>
      <c r="C267" s="2"/>
      <c r="D267" s="2"/>
      <c r="H267" s="1" t="s">
        <v>203</v>
      </c>
      <c r="I267" s="314"/>
      <c r="J267" s="314"/>
      <c r="K267" s="315"/>
      <c r="L267" s="476">
        <v>3.6666666666666665</v>
      </c>
      <c r="M267" s="16">
        <v>33</v>
      </c>
      <c r="N267" s="17">
        <v>1</v>
      </c>
      <c r="O267" s="18">
        <v>45443</v>
      </c>
      <c r="P267" s="18">
        <v>45443</v>
      </c>
      <c r="Q267" s="8"/>
      <c r="R267" s="8"/>
      <c r="S267" s="8"/>
      <c r="T267" s="8"/>
      <c r="U267" s="8"/>
      <c r="V267" s="8"/>
      <c r="W267" s="8"/>
      <c r="X267" s="8">
        <v>33</v>
      </c>
    </row>
    <row r="268" spans="1:25" x14ac:dyDescent="0.6">
      <c r="A268" s="12" t="s">
        <v>23</v>
      </c>
      <c r="B268" s="13" t="s">
        <v>22</v>
      </c>
      <c r="C268" s="1" t="s">
        <v>203</v>
      </c>
      <c r="D268" s="7" t="s">
        <v>202</v>
      </c>
      <c r="E268" s="44" t="s">
        <v>426</v>
      </c>
      <c r="F268" s="10" t="s">
        <v>22</v>
      </c>
      <c r="H268" s="2"/>
      <c r="I268" s="314" t="s">
        <v>225</v>
      </c>
      <c r="J268" s="314">
        <v>1</v>
      </c>
      <c r="K268" s="315">
        <v>16</v>
      </c>
      <c r="L268" s="314"/>
      <c r="M268" s="16"/>
      <c r="N268" s="17"/>
      <c r="O268" s="18"/>
      <c r="P268" s="18"/>
      <c r="Q268" s="8"/>
      <c r="R268" s="8"/>
      <c r="S268" s="8"/>
      <c r="T268" s="8"/>
      <c r="U268" s="8"/>
      <c r="V268" s="8"/>
      <c r="W268" s="8"/>
    </row>
    <row r="269" spans="1:25" x14ac:dyDescent="0.6">
      <c r="C269" s="2"/>
      <c r="D269" s="2"/>
      <c r="H269" s="1" t="s">
        <v>203</v>
      </c>
      <c r="I269" s="314"/>
      <c r="J269" s="314"/>
      <c r="K269" s="315"/>
      <c r="L269" s="476">
        <v>0.35555555555555557</v>
      </c>
      <c r="M269" s="14">
        <v>16</v>
      </c>
      <c r="N269" s="13">
        <v>5</v>
      </c>
      <c r="O269" s="15">
        <v>45443</v>
      </c>
      <c r="P269" s="15">
        <v>45449</v>
      </c>
      <c r="Q269" s="9"/>
      <c r="R269" s="9"/>
      <c r="S269" s="9"/>
      <c r="T269" s="9"/>
      <c r="U269" s="9"/>
      <c r="V269" s="9"/>
      <c r="W269" s="9"/>
      <c r="X269" s="9">
        <v>3.2</v>
      </c>
      <c r="Y269" s="9">
        <v>12.8</v>
      </c>
    </row>
    <row r="270" spans="1:25" x14ac:dyDescent="0.6">
      <c r="L270" s="314"/>
    </row>
  </sheetData>
  <autoFilter ref="A3:Y269" xr:uid="{00000000-0001-0000-0000-000000000000}"/>
  <hyperlinks>
    <hyperlink ref="D6" r:id="rId1" display="usuario1@lekapp.cl" xr:uid="{67EA3764-EE3C-45FA-82B7-5C913BF2174C}"/>
    <hyperlink ref="D8" r:id="rId2" display="usuario1@lekapp.cl" xr:uid="{4AF91806-68D1-4BCB-A788-482DB3C63D91}"/>
    <hyperlink ref="D10" r:id="rId3" display="usuario1@lekapp.cl" xr:uid="{800E1D48-AEAF-435D-9FD3-FB038CBB0DF9}"/>
    <hyperlink ref="D12" r:id="rId4" display="usuario1@lekapp.cl" xr:uid="{001E67A9-ED03-478F-ACF4-9724EDBAFD89}"/>
    <hyperlink ref="D14" r:id="rId5" display="usuario1@lekapp.cl" xr:uid="{C75D6178-94EF-49AC-A3FA-D403B25A37A2}"/>
    <hyperlink ref="D16" r:id="rId6" display="usuario1@lekapp.cl" xr:uid="{F1E5665C-6BBE-4187-8D9F-F9ABF6EA7685}"/>
    <hyperlink ref="D18" r:id="rId7" display="usuario1@lekapp.cl" xr:uid="{5BE2506D-BCB4-45AD-B56F-4C17FD72E67A}"/>
    <hyperlink ref="D20" r:id="rId8" display="usuario1@lekapp.cl" xr:uid="{F0FAA05A-F1D3-4A50-8752-F2B3A5603DDE}"/>
    <hyperlink ref="D22" r:id="rId9" display="usuario1@lekapp.cl" xr:uid="{367FF615-B178-4C32-909C-E7C2F77E6513}"/>
    <hyperlink ref="D24" r:id="rId10" display="usuario1@lekapp.cl" xr:uid="{BF6370D0-DBAF-4331-9A8C-E8575E9E1C4F}"/>
    <hyperlink ref="D26" r:id="rId11" display="usuario1@lekapp.cl" xr:uid="{E8A5E8B3-F3EF-48DC-A5A9-74D026CA52F3}"/>
    <hyperlink ref="D28" r:id="rId12" display="usuario1@lekapp.cl" xr:uid="{6FD399E4-66E7-4D9A-BAD8-08F4F407EFD8}"/>
    <hyperlink ref="D30" r:id="rId13" display="usuario1@lekapp.cl" xr:uid="{50A905DE-D906-43C5-94B2-9FF549B8CCCE}"/>
    <hyperlink ref="D32" r:id="rId14" display="usuario1@lekapp.cl" xr:uid="{EEDE01B7-16B9-40A4-8655-4D857EC018C7}"/>
    <hyperlink ref="D34" r:id="rId15" display="usuario1@lekapp.cl" xr:uid="{E0BF9BFD-32AE-46A1-AB07-9D3546BAE4D7}"/>
    <hyperlink ref="D36" r:id="rId16" display="usuario1@lekapp.cl" xr:uid="{2B43F41D-3D38-4510-A5D7-E2C50A533AC3}"/>
    <hyperlink ref="D38" r:id="rId17" display="usuario1@lekapp.cl" xr:uid="{2A40593D-B462-4BCA-A536-9C90D1E23459}"/>
    <hyperlink ref="D40" r:id="rId18" display="usuario1@lekapp.cl" xr:uid="{F49DEC2A-5369-4F2F-8D7F-DC8D9055FD02}"/>
    <hyperlink ref="D42" r:id="rId19" display="usuario1@lekapp.cl" xr:uid="{C907D15A-9E8A-4F95-874B-20BDFF41924F}"/>
    <hyperlink ref="D44" r:id="rId20" display="usuario1@lekapp.cl" xr:uid="{F035EA8B-D1A5-4A89-8E31-793436CC6904}"/>
    <hyperlink ref="D46" r:id="rId21" display="usuario1@lekapp.cl" xr:uid="{2C9773D7-D17F-4BE0-AAB5-3A84D952525A}"/>
    <hyperlink ref="D48" r:id="rId22" display="usuario1@lekapp.cl" xr:uid="{B107AAE8-94E6-4D77-8AD6-867065411DE1}"/>
    <hyperlink ref="D50" r:id="rId23" display="usuario1@lekapp.cl" xr:uid="{7F40B276-DF15-42D0-8247-83BD01993612}"/>
    <hyperlink ref="D52" r:id="rId24" display="usuario1@lekapp.cl" xr:uid="{B211ADD4-622B-48BF-B960-0B9C8BE3DD76}"/>
    <hyperlink ref="D54" r:id="rId25" display="usuario1@lekapp.cl" xr:uid="{8F4E143B-04C9-47EE-A1F9-37545D0C3A4F}"/>
    <hyperlink ref="D56" r:id="rId26" display="usuario1@lekapp.cl" xr:uid="{F425864B-AEA1-45AA-A61C-1528C2791CDF}"/>
    <hyperlink ref="D58" r:id="rId27" display="usuario1@lekapp.cl" xr:uid="{9F8BC1A3-9073-4A2C-B221-9FCB248E7680}"/>
    <hyperlink ref="D60" r:id="rId28" display="usuario1@lekapp.cl" xr:uid="{3F46D5BC-6D2E-4E50-A589-0168564C21BD}"/>
    <hyperlink ref="D62" r:id="rId29" display="usuario1@lekapp.cl" xr:uid="{53EC0B0D-FB1D-48A7-97CB-CD6CF01AD4CD}"/>
    <hyperlink ref="D64" r:id="rId30" display="usuario1@lekapp.cl" xr:uid="{DACDC272-FA2D-42B6-95BA-ACAD5BBBD4A3}"/>
    <hyperlink ref="D66" r:id="rId31" display="usuario1@lekapp.cl" xr:uid="{B2CB4E98-FACB-4569-B02D-039795F3C768}"/>
    <hyperlink ref="D68" r:id="rId32" display="usuario1@lekapp.cl" xr:uid="{097CCA47-8CFF-46ED-B086-FA623E1FB199}"/>
    <hyperlink ref="D70" r:id="rId33" display="usuario1@lekapp.cl" xr:uid="{32E38B4F-F730-4442-9218-2A81AC90BFBF}"/>
    <hyperlink ref="D72" r:id="rId34" display="usuario1@lekapp.cl" xr:uid="{25851E4F-FD10-42BD-879B-709ABA832AD2}"/>
    <hyperlink ref="D74" r:id="rId35" display="usuario1@lekapp.cl" xr:uid="{D54EB270-3AFA-4237-B8B3-06425F187C48}"/>
    <hyperlink ref="D76" r:id="rId36" display="usuario1@lekapp.cl" xr:uid="{A8F0A7DF-4CF3-472D-ADB7-2D5DEAB7577D}"/>
    <hyperlink ref="D78" r:id="rId37" display="usuario1@lekapp.cl" xr:uid="{C850D951-C042-401E-9A6B-C1D00007A55A}"/>
    <hyperlink ref="D80" r:id="rId38" display="usuario1@lekapp.cl" xr:uid="{6562ED95-BAAA-42D0-B5CF-F059A5EA22A3}"/>
    <hyperlink ref="D82" r:id="rId39" display="usuario1@lekapp.cl" xr:uid="{F8A574D6-FEA2-4FAB-8D73-15EA8E40FBFF}"/>
    <hyperlink ref="D84" r:id="rId40" display="usuario1@lekapp.cl" xr:uid="{D11DB4C9-F6B3-4C9F-AEC8-492F6160CFE9}"/>
    <hyperlink ref="D86" r:id="rId41" display="usuario1@lekapp.cl" xr:uid="{143D3C2E-E58A-4883-A550-0A94325A7200}"/>
    <hyperlink ref="D88" r:id="rId42" display="usuario1@lekapp.cl" xr:uid="{30A94D67-9CC2-4335-BFCA-682AB9338724}"/>
    <hyperlink ref="D90" r:id="rId43" display="usuario1@lekapp.cl" xr:uid="{B0385152-6E23-4466-B717-B91DFAA6E5C9}"/>
    <hyperlink ref="D92" r:id="rId44" display="usuario1@lekapp.cl" xr:uid="{7A0CB35A-1D69-4B56-91D1-6B082AD7774C}"/>
    <hyperlink ref="D94" r:id="rId45" display="usuario1@lekapp.cl" xr:uid="{73B1E1A8-ACD6-4730-B05E-66366B0174C3}"/>
    <hyperlink ref="D96" r:id="rId46" display="usuario1@lekapp.cl" xr:uid="{1C791BF4-2854-4FA9-A91B-3C0EAD28E1B9}"/>
    <hyperlink ref="D98" r:id="rId47" display="usuario1@lekapp.cl" xr:uid="{B20F63BE-6A0A-4C40-8D83-E364C6687AD9}"/>
    <hyperlink ref="D100" r:id="rId48" display="usuario1@lekapp.cl" xr:uid="{CDE5C977-69E8-4BB8-8D64-72D3D7B333AA}"/>
    <hyperlink ref="D102" r:id="rId49" display="usuario1@lekapp.cl" xr:uid="{D43F1EA1-FEA3-47CB-A63A-20E8E8BA4578}"/>
    <hyperlink ref="D104" r:id="rId50" display="usuario1@lekapp.cl" xr:uid="{2F911D97-AAC2-4083-912B-46DB87DE4925}"/>
    <hyperlink ref="D106" r:id="rId51" display="usuario1@lekapp.cl" xr:uid="{9089B5A7-7C9D-4F00-A453-2DF590E52339}"/>
    <hyperlink ref="D108" r:id="rId52" display="usuario1@lekapp.cl" xr:uid="{EF2A3352-D3CA-4778-BE57-3A12CBFCBB2E}"/>
    <hyperlink ref="D110" r:id="rId53" display="usuario1@lekapp.cl" xr:uid="{715B40A9-9BFD-4BF0-AE77-6BDFB5335257}"/>
    <hyperlink ref="D112" r:id="rId54" display="usuario1@lekapp.cl" xr:uid="{DF93762F-E5B7-44B0-897B-9C5FBBB617B3}"/>
    <hyperlink ref="D114" r:id="rId55" display="usuario1@lekapp.cl" xr:uid="{D8834D1F-8581-42B8-A1F8-4BECA254F035}"/>
    <hyperlink ref="D116" r:id="rId56" display="usuario1@lekapp.cl" xr:uid="{E93C84A9-C2E7-4BB2-897C-E5F64DDB1E4A}"/>
    <hyperlink ref="D118" r:id="rId57" display="usuario1@lekapp.cl" xr:uid="{2B325D33-C480-4745-BDAE-840BC3985328}"/>
    <hyperlink ref="D120" r:id="rId58" display="usuario1@lekapp.cl" xr:uid="{51BE32D9-3906-4D19-A93C-5BB9139AD802}"/>
    <hyperlink ref="D122" r:id="rId59" display="usuario1@lekapp.cl" xr:uid="{7D50DC31-DAE3-452C-A213-AA2EC67D2CB3}"/>
    <hyperlink ref="D124" r:id="rId60" display="usuario1@lekapp.cl" xr:uid="{08C47457-19A1-4E8B-B263-0E32E96BDE95}"/>
    <hyperlink ref="D126" r:id="rId61" display="usuario1@lekapp.cl" xr:uid="{EB44007F-DE42-4949-885C-7FA78CE3088D}"/>
    <hyperlink ref="D128" r:id="rId62" display="usuario1@lekapp.cl" xr:uid="{27CDBFA7-7A6F-4F8D-8926-399A3784CE9A}"/>
    <hyperlink ref="D130" r:id="rId63" display="usuario1@lekapp.cl" xr:uid="{D1844010-C78A-46FA-B824-C8F1C0137F17}"/>
    <hyperlink ref="D132" r:id="rId64" display="usuario1@lekapp.cl" xr:uid="{E790AB87-B59D-4591-803F-06CCE4E06342}"/>
    <hyperlink ref="D134" r:id="rId65" display="usuario1@lekapp.cl" xr:uid="{19A9C113-84BC-4162-8B54-46F31B5043C1}"/>
    <hyperlink ref="D136" r:id="rId66" display="usuario1@lekapp.cl" xr:uid="{5C22EF0E-41CF-43BF-A46D-C9E8B49BADDF}"/>
    <hyperlink ref="D138" r:id="rId67" display="usuario1@lekapp.cl" xr:uid="{B04D0714-1126-46A2-8565-420DB40B01D9}"/>
    <hyperlink ref="D140" r:id="rId68" display="usuario1@lekapp.cl" xr:uid="{EE2A31AD-B911-4B5D-BB61-6A16503F5AE9}"/>
    <hyperlink ref="D142" r:id="rId69" display="usuario1@lekapp.cl" xr:uid="{BC36088A-1002-4AD9-A710-F4955375B536}"/>
    <hyperlink ref="D144" r:id="rId70" display="usuario1@lekapp.cl" xr:uid="{3F8EFA39-9B04-435A-AC6A-71B9D812D69F}"/>
    <hyperlink ref="D146" r:id="rId71" display="usuario1@lekapp.cl" xr:uid="{FE60084F-F822-4F0D-B7F2-E49108741D86}"/>
    <hyperlink ref="D148" r:id="rId72" display="usuario1@lekapp.cl" xr:uid="{0809D4B7-ECF6-43BB-A7D0-0E252544602D}"/>
    <hyperlink ref="D150" r:id="rId73" display="usuario1@lekapp.cl" xr:uid="{3EE94685-0167-41E8-949D-EBDA752F0267}"/>
    <hyperlink ref="D152" r:id="rId74" display="usuario1@lekapp.cl" xr:uid="{40E8942B-B349-4C9D-9DEC-094D3C07236A}"/>
    <hyperlink ref="D154" r:id="rId75" display="usuario1@lekapp.cl" xr:uid="{14501E95-D3B1-4F52-955A-E4A22830F048}"/>
    <hyperlink ref="D156" r:id="rId76" display="usuario1@lekapp.cl" xr:uid="{4C99ABD1-B681-4006-8668-E754FF25DB4C}"/>
    <hyperlink ref="D160" r:id="rId77" display="usuario1@lekapp.cl" xr:uid="{D4EFC3D1-9690-411E-8231-ABCA9DE5CFEF}"/>
    <hyperlink ref="D162" r:id="rId78" display="usuario1@lekapp.cl" xr:uid="{420E8D41-0DA7-4315-A875-611E7DC1010B}"/>
    <hyperlink ref="D164" r:id="rId79" display="usuario1@lekapp.cl" xr:uid="{6C64E60E-4943-4261-92AE-DD5F1F34D66D}"/>
    <hyperlink ref="D166" r:id="rId80" display="usuario1@lekapp.cl" xr:uid="{3E0A8EBF-B092-491A-985F-00AB378E2D6F}"/>
    <hyperlink ref="D168" r:id="rId81" display="usuario1@lekapp.cl" xr:uid="{92481B08-7156-4C45-A318-68DBD78CA4F8}"/>
    <hyperlink ref="D170" r:id="rId82" display="usuario1@lekapp.cl" xr:uid="{7BCC4AC2-B642-4F33-84A1-A8CF0E6B5C1B}"/>
    <hyperlink ref="D172" r:id="rId83" display="usuario1@lekapp.cl" xr:uid="{2AB98A36-6F16-4918-9C14-EC5E117DA0C3}"/>
    <hyperlink ref="D174" r:id="rId84" display="usuario1@lekapp.cl" xr:uid="{4ED5B242-A3BD-4521-A91C-7C0B16DA03A8}"/>
    <hyperlink ref="D176" r:id="rId85" display="usuario1@lekapp.cl" xr:uid="{3833F4C5-DA7E-48CF-A8A5-E765F96733DA}"/>
    <hyperlink ref="D178" r:id="rId86" display="usuario1@lekapp.cl" xr:uid="{C8DB0F49-B4F6-46F5-8BA6-85F881A2D074}"/>
    <hyperlink ref="D180" r:id="rId87" display="usuario1@lekapp.cl" xr:uid="{3EF9CBF3-C8BC-4CBE-9246-71A8E3C72CFC}"/>
    <hyperlink ref="D182" r:id="rId88" display="usuario1@lekapp.cl" xr:uid="{E12C31A8-8A4F-4D58-8362-2F43AA52FF92}"/>
    <hyperlink ref="D184" r:id="rId89" display="usuario1@lekapp.cl" xr:uid="{160A6168-FB8E-4C2C-AE08-36D987C353CE}"/>
    <hyperlink ref="D186" r:id="rId90" display="usuario1@lekapp.cl" xr:uid="{5CF02367-4B4C-4FE9-8DC3-F66CD6020721}"/>
    <hyperlink ref="D188" r:id="rId91" display="usuario1@lekapp.cl" xr:uid="{FA4FB4A7-1D4B-4DAC-AC9E-63BCF331FD0F}"/>
    <hyperlink ref="D190" r:id="rId92" display="usuario1@lekapp.cl" xr:uid="{BE1641AE-0E69-4884-B1C5-3C1021A571AD}"/>
    <hyperlink ref="D192" r:id="rId93" display="usuario1@lekapp.cl" xr:uid="{2B004206-9E69-4281-9886-7DFB8425020B}"/>
    <hyperlink ref="D194" r:id="rId94" display="usuario1@lekapp.cl" xr:uid="{BC633F5E-40A9-4AB2-851A-90A7D66520B6}"/>
    <hyperlink ref="D196" r:id="rId95" display="usuario1@lekapp.cl" xr:uid="{7385EC37-79F6-4C0E-BFA9-466283449149}"/>
    <hyperlink ref="D198" r:id="rId96" display="usuario1@lekapp.cl" xr:uid="{B3B4ED19-797D-426E-94D9-C197A8EF729A}"/>
    <hyperlink ref="D200" r:id="rId97" display="usuario1@lekapp.cl" xr:uid="{6ABE647E-DE17-4BC0-9268-DCA644F9CB66}"/>
    <hyperlink ref="D202" r:id="rId98" display="usuario1@lekapp.cl" xr:uid="{A6EE2C15-CA96-434B-ADFE-037A0ABD72F5}"/>
    <hyperlink ref="D204" r:id="rId99" display="usuario1@lekapp.cl" xr:uid="{5E5925EC-B50C-41C8-B8A4-1AF6F87AFF84}"/>
    <hyperlink ref="D206" r:id="rId100" display="usuario1@lekapp.cl" xr:uid="{66D479AF-8EFB-49FC-92FF-D1E0092903E6}"/>
    <hyperlink ref="D208" r:id="rId101" display="usuario1@lekapp.cl" xr:uid="{34161614-4721-479E-A1ED-3F82743BFC29}"/>
    <hyperlink ref="D210" r:id="rId102" display="usuario1@lekapp.cl" xr:uid="{7696625F-1607-4279-A746-33A793C08B8C}"/>
    <hyperlink ref="D212" r:id="rId103" display="usuario1@lekapp.cl" xr:uid="{990A2388-2527-4ECC-9616-F1198B09A2C4}"/>
    <hyperlink ref="D214" r:id="rId104" display="usuario1@lekapp.cl" xr:uid="{618AE2A9-3A87-410E-BB45-B3BCAA772878}"/>
    <hyperlink ref="D216" r:id="rId105" display="usuario1@lekapp.cl" xr:uid="{8A7D2938-F1FC-4A2C-A3D6-6C366D338DB1}"/>
    <hyperlink ref="D218" r:id="rId106" display="usuario1@lekapp.cl" xr:uid="{9AF7A9CC-3DE5-4D73-B781-2E7A04585104}"/>
    <hyperlink ref="D220" r:id="rId107" display="usuario1@lekapp.cl" xr:uid="{6E707378-CC57-4BFA-A4FC-4F5A06FB5AC5}"/>
    <hyperlink ref="D222" r:id="rId108" display="usuario1@lekapp.cl" xr:uid="{0E3B0BCF-A3D5-4C1E-97EC-167C6EC951D5}"/>
    <hyperlink ref="D224" r:id="rId109" display="usuario1@lekapp.cl" xr:uid="{1B1C41D8-D462-4759-9AFB-33FF33583B36}"/>
    <hyperlink ref="D226" r:id="rId110" display="usuario1@lekapp.cl" xr:uid="{C31668F2-ADA2-4168-9EA9-DE0C75A713CB}"/>
    <hyperlink ref="D228" r:id="rId111" display="usuario1@lekapp.cl" xr:uid="{716B3E53-DAA6-4929-81A9-07CA4DD43008}"/>
    <hyperlink ref="D230" r:id="rId112" display="usuario1@lekapp.cl" xr:uid="{9E099218-1E35-427D-BFF7-4CE60E22E1FF}"/>
    <hyperlink ref="D232" r:id="rId113" display="usuario1@lekapp.cl" xr:uid="{5E4F8477-A1AF-40A6-8516-2E508D3172BF}"/>
    <hyperlink ref="D234" r:id="rId114" display="usuario1@lekapp.cl" xr:uid="{A9C863B9-5A41-493F-A9C3-5A6EDFD029AD}"/>
    <hyperlink ref="D236" r:id="rId115" display="usuario1@lekapp.cl" xr:uid="{39DAD83E-AFA4-4CBE-8986-244BDA424836}"/>
    <hyperlink ref="D238" r:id="rId116" display="usuario1@lekapp.cl" xr:uid="{47FBA313-D06C-4CF0-ABC1-86E6C3D08C8E}"/>
    <hyperlink ref="D240" r:id="rId117" display="usuario1@lekapp.cl" xr:uid="{F4030976-E661-4499-9E50-2652BC15AC66}"/>
    <hyperlink ref="D242" r:id="rId118" display="usuario1@lekapp.cl" xr:uid="{E1BC9F95-4B9D-48C4-83FA-DE2E57C20930}"/>
    <hyperlink ref="D244" r:id="rId119" display="usuario1@lekapp.cl" xr:uid="{A2B8343A-9195-4ACE-B118-130760BC8C01}"/>
    <hyperlink ref="D246" r:id="rId120" display="usuario1@lekapp.cl" xr:uid="{EA5AE186-68B8-4A94-99FF-7B8AB2A8B5D1}"/>
    <hyperlink ref="D248" r:id="rId121" display="usuario1@lekapp.cl" xr:uid="{3B3F04F0-2339-4B05-81AF-86F79EB3DD5A}"/>
    <hyperlink ref="D250" r:id="rId122" display="usuario1@lekapp.cl" xr:uid="{E48E69BC-0EC8-4DFD-9878-1B93308FB15E}"/>
    <hyperlink ref="D252" r:id="rId123" display="usuario1@lekapp.cl" xr:uid="{5FE1CEAB-B271-4280-8FAD-C1E87E0F9EC3}"/>
    <hyperlink ref="D254" r:id="rId124" display="usuario1@lekapp.cl" xr:uid="{3182111E-52E1-404B-9791-AB68873B4F2B}"/>
    <hyperlink ref="D256" r:id="rId125" display="usuario1@lekapp.cl" xr:uid="{EC3CC193-B174-4173-92D8-9378D39FE115}"/>
    <hyperlink ref="D258" r:id="rId126" display="usuario1@lekapp.cl" xr:uid="{15765E5A-B2A7-4922-8D2B-7CD3AC6B8ECC}"/>
    <hyperlink ref="D260" r:id="rId127" display="usuario1@lekapp.cl" xr:uid="{9E4DFA9D-173C-41B6-B1C9-32D9BDA5582A}"/>
    <hyperlink ref="D262" r:id="rId128" display="usuario1@lekapp.cl" xr:uid="{6E046DC6-34A3-425B-AA11-BC4A34094219}"/>
    <hyperlink ref="D264" r:id="rId129" display="usuario1@lekapp.cl" xr:uid="{C2AC01A1-F5A6-4360-A19A-19DAED664C87}"/>
    <hyperlink ref="D266" r:id="rId130" display="usuario1@lekapp.cl" xr:uid="{A852823C-C042-4671-8E96-3AC6AD8BCD4C}"/>
    <hyperlink ref="D268" r:id="rId131" display="usuario1@lekapp.cl" xr:uid="{2B2C6E9F-AFA1-4856-A6AF-3DBCA1F47F3B}"/>
    <hyperlink ref="D4" r:id="rId132" xr:uid="{5F0100CD-C0C6-4867-AC8D-C0C2EB098E31}"/>
    <hyperlink ref="D158" r:id="rId133" display="usuario1@lekapp.cl" xr:uid="{0284EC18-8102-4BFA-BE3B-868F018B48E3}"/>
  </hyperlinks>
  <pageMargins left="0.7" right="0.7" top="0.75" bottom="0.75" header="0.3" footer="0.3"/>
  <pageSetup orientation="portrait" horizontalDpi="1200" verticalDpi="1200" r:id="rId1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9017A-27AF-4117-90EE-2E42CB7C6700}">
  <dimension ref="A1:H177"/>
  <sheetViews>
    <sheetView topLeftCell="A145" zoomScale="70" zoomScaleNormal="70" workbookViewId="0">
      <selection activeCell="C190" sqref="C190"/>
    </sheetView>
  </sheetViews>
  <sheetFormatPr baseColWidth="10" defaultRowHeight="19.2" customHeight="1" x14ac:dyDescent="0.6"/>
  <cols>
    <col min="2" max="2" width="29.5" customWidth="1"/>
    <col min="3" max="3" width="61.046875" customWidth="1"/>
    <col min="4" max="7" width="16.59765625" customWidth="1"/>
    <col min="8" max="8" width="16.59765625" style="336" customWidth="1"/>
  </cols>
  <sheetData>
    <row r="1" spans="1:8" ht="19.2" customHeight="1" x14ac:dyDescent="0.6">
      <c r="A1" s="317" t="s">
        <v>435</v>
      </c>
      <c r="B1" s="317"/>
      <c r="C1" s="317" t="s">
        <v>436</v>
      </c>
      <c r="D1" s="317" t="s">
        <v>4</v>
      </c>
      <c r="E1" s="317" t="s">
        <v>437</v>
      </c>
      <c r="F1" s="317" t="s">
        <v>438</v>
      </c>
      <c r="G1" s="317" t="s">
        <v>439</v>
      </c>
      <c r="H1" s="331" t="s">
        <v>3</v>
      </c>
    </row>
    <row r="2" spans="1:8" ht="19.2" customHeight="1" x14ac:dyDescent="0.6">
      <c r="A2" s="318" t="s">
        <v>440</v>
      </c>
      <c r="B2" s="318"/>
      <c r="C2" s="319" t="s">
        <v>441</v>
      </c>
      <c r="D2" s="320" t="s">
        <v>442</v>
      </c>
      <c r="E2" s="321">
        <v>45390</v>
      </c>
      <c r="F2" s="321">
        <v>45449</v>
      </c>
      <c r="G2" s="320" t="s">
        <v>443</v>
      </c>
      <c r="H2" s="332">
        <v>6886</v>
      </c>
    </row>
    <row r="3" spans="1:8" ht="19.2" customHeight="1" x14ac:dyDescent="0.6">
      <c r="A3" s="322" t="s">
        <v>440</v>
      </c>
      <c r="B3" s="322"/>
      <c r="C3" s="322" t="s">
        <v>444</v>
      </c>
      <c r="D3" s="322" t="s">
        <v>442</v>
      </c>
      <c r="E3" s="323">
        <v>45390</v>
      </c>
      <c r="F3" s="323">
        <v>45449</v>
      </c>
      <c r="G3" s="322" t="s">
        <v>443</v>
      </c>
      <c r="H3" s="333">
        <v>0</v>
      </c>
    </row>
    <row r="4" spans="1:8" ht="19.2" customHeight="1" x14ac:dyDescent="0.6">
      <c r="A4" s="324" t="s">
        <v>440</v>
      </c>
      <c r="B4" s="62"/>
      <c r="C4" s="324" t="s">
        <v>445</v>
      </c>
      <c r="D4" s="324" t="s">
        <v>446</v>
      </c>
      <c r="E4" s="325">
        <v>45390</v>
      </c>
      <c r="F4" s="325">
        <v>45390</v>
      </c>
      <c r="G4" s="324" t="s">
        <v>443</v>
      </c>
      <c r="H4" s="334">
        <v>0</v>
      </c>
    </row>
    <row r="5" spans="1:8" ht="19.2" customHeight="1" x14ac:dyDescent="0.6">
      <c r="A5" s="324" t="s">
        <v>440</v>
      </c>
      <c r="B5" s="338" t="s">
        <v>222</v>
      </c>
      <c r="C5" s="324" t="s">
        <v>447</v>
      </c>
      <c r="D5" s="324" t="s">
        <v>446</v>
      </c>
      <c r="E5" s="325">
        <v>45449</v>
      </c>
      <c r="F5" s="325">
        <v>45449</v>
      </c>
      <c r="G5" s="324" t="s">
        <v>443</v>
      </c>
      <c r="H5" s="334">
        <v>0</v>
      </c>
    </row>
    <row r="6" spans="1:8" ht="19.2" customHeight="1" x14ac:dyDescent="0.6">
      <c r="A6" s="318" t="s">
        <v>440</v>
      </c>
      <c r="B6" s="344" t="s">
        <v>223</v>
      </c>
      <c r="C6" s="322" t="s">
        <v>448</v>
      </c>
      <c r="D6" s="322" t="s">
        <v>449</v>
      </c>
      <c r="E6" s="323">
        <v>45390</v>
      </c>
      <c r="F6" s="323">
        <v>45390</v>
      </c>
      <c r="G6" s="322" t="s">
        <v>443</v>
      </c>
      <c r="H6" s="333">
        <v>0</v>
      </c>
    </row>
    <row r="7" spans="1:8" ht="19.2" customHeight="1" x14ac:dyDescent="0.6">
      <c r="A7" s="324" t="s">
        <v>440</v>
      </c>
      <c r="B7" s="349"/>
      <c r="C7" s="326" t="s">
        <v>450</v>
      </c>
      <c r="D7" s="324" t="s">
        <v>449</v>
      </c>
      <c r="E7" s="325">
        <v>45390</v>
      </c>
      <c r="F7" s="325">
        <v>45390</v>
      </c>
      <c r="G7" s="324" t="s">
        <v>443</v>
      </c>
      <c r="H7" s="334">
        <v>0</v>
      </c>
    </row>
    <row r="8" spans="1:8" ht="19.2" customHeight="1" x14ac:dyDescent="0.6">
      <c r="A8" s="318" t="s">
        <v>440</v>
      </c>
      <c r="B8" s="355">
        <v>1</v>
      </c>
      <c r="C8" s="322" t="s">
        <v>451</v>
      </c>
      <c r="D8" s="322" t="s">
        <v>452</v>
      </c>
      <c r="E8" s="323">
        <v>45391</v>
      </c>
      <c r="F8" s="323">
        <v>45398</v>
      </c>
      <c r="G8" s="322" t="s">
        <v>443</v>
      </c>
      <c r="H8" s="333">
        <v>1213</v>
      </c>
    </row>
    <row r="9" spans="1:8" ht="19.2" customHeight="1" x14ac:dyDescent="0.6">
      <c r="A9" s="318" t="s">
        <v>440</v>
      </c>
      <c r="B9" s="361" t="s">
        <v>226</v>
      </c>
      <c r="C9" s="327" t="s">
        <v>453</v>
      </c>
      <c r="D9" s="318" t="s">
        <v>454</v>
      </c>
      <c r="E9" s="328">
        <v>45391</v>
      </c>
      <c r="F9" s="328">
        <v>45393</v>
      </c>
      <c r="G9" s="318" t="s">
        <v>443</v>
      </c>
      <c r="H9" s="335">
        <v>970</v>
      </c>
    </row>
    <row r="10" spans="1:8" ht="19.2" customHeight="1" x14ac:dyDescent="0.6">
      <c r="A10" s="324" t="s">
        <v>440</v>
      </c>
      <c r="B10" s="344" t="s">
        <v>227</v>
      </c>
      <c r="C10" s="326" t="s">
        <v>455</v>
      </c>
      <c r="D10" s="324" t="s">
        <v>449</v>
      </c>
      <c r="E10" s="325">
        <v>45391</v>
      </c>
      <c r="F10" s="325">
        <v>45391</v>
      </c>
      <c r="G10" s="324" t="s">
        <v>443</v>
      </c>
      <c r="H10" s="334">
        <v>188</v>
      </c>
    </row>
    <row r="11" spans="1:8" ht="19.2" customHeight="1" x14ac:dyDescent="0.6">
      <c r="A11" s="324" t="s">
        <v>440</v>
      </c>
      <c r="B11" s="344" t="s">
        <v>229</v>
      </c>
      <c r="C11" s="326" t="s">
        <v>456</v>
      </c>
      <c r="D11" s="324" t="s">
        <v>449</v>
      </c>
      <c r="E11" s="325">
        <v>45391</v>
      </c>
      <c r="F11" s="325">
        <v>45391</v>
      </c>
      <c r="G11" s="324" t="s">
        <v>443</v>
      </c>
      <c r="H11" s="334">
        <v>188</v>
      </c>
    </row>
    <row r="12" spans="1:8" ht="19.2" customHeight="1" x14ac:dyDescent="0.6">
      <c r="A12" s="324" t="s">
        <v>440</v>
      </c>
      <c r="B12" s="344" t="s">
        <v>231</v>
      </c>
      <c r="C12" s="326" t="s">
        <v>457</v>
      </c>
      <c r="D12" s="324" t="s">
        <v>449</v>
      </c>
      <c r="E12" s="325">
        <v>45391</v>
      </c>
      <c r="F12" s="325">
        <v>45391</v>
      </c>
      <c r="G12" s="324" t="s">
        <v>443</v>
      </c>
      <c r="H12" s="334">
        <v>156</v>
      </c>
    </row>
    <row r="13" spans="1:8" ht="19.2" customHeight="1" x14ac:dyDescent="0.6">
      <c r="A13" s="324" t="s">
        <v>440</v>
      </c>
      <c r="B13" s="344" t="s">
        <v>233</v>
      </c>
      <c r="C13" s="326" t="s">
        <v>458</v>
      </c>
      <c r="D13" s="324" t="s">
        <v>449</v>
      </c>
      <c r="E13" s="325">
        <v>45392</v>
      </c>
      <c r="F13" s="325">
        <v>45392</v>
      </c>
      <c r="G13" s="324" t="s">
        <v>443</v>
      </c>
      <c r="H13" s="334">
        <v>188</v>
      </c>
    </row>
    <row r="14" spans="1:8" ht="19.2" customHeight="1" x14ac:dyDescent="0.6">
      <c r="A14" s="324" t="s">
        <v>440</v>
      </c>
      <c r="B14" s="344" t="s">
        <v>234</v>
      </c>
      <c r="C14" s="326" t="s">
        <v>459</v>
      </c>
      <c r="D14" s="324" t="s">
        <v>449</v>
      </c>
      <c r="E14" s="325">
        <v>45393</v>
      </c>
      <c r="F14" s="325">
        <v>45393</v>
      </c>
      <c r="G14" s="324" t="s">
        <v>443</v>
      </c>
      <c r="H14" s="334">
        <v>250</v>
      </c>
    </row>
    <row r="15" spans="1:8" ht="19.2" customHeight="1" x14ac:dyDescent="0.6">
      <c r="A15" s="318" t="s">
        <v>440</v>
      </c>
      <c r="B15" s="385" t="s">
        <v>236</v>
      </c>
      <c r="C15" s="327" t="s">
        <v>460</v>
      </c>
      <c r="D15" s="318" t="s">
        <v>454</v>
      </c>
      <c r="E15" s="328">
        <v>45394</v>
      </c>
      <c r="F15" s="328">
        <v>45398</v>
      </c>
      <c r="G15" s="318" t="s">
        <v>443</v>
      </c>
      <c r="H15" s="335">
        <v>243</v>
      </c>
    </row>
    <row r="16" spans="1:8" ht="19.2" customHeight="1" x14ac:dyDescent="0.6">
      <c r="A16" s="324" t="s">
        <v>440</v>
      </c>
      <c r="B16" s="388" t="s">
        <v>182</v>
      </c>
      <c r="C16" s="326" t="s">
        <v>461</v>
      </c>
      <c r="D16" s="324" t="s">
        <v>449</v>
      </c>
      <c r="E16" s="325">
        <v>45394</v>
      </c>
      <c r="F16" s="325">
        <v>45394</v>
      </c>
      <c r="G16" s="324" t="s">
        <v>443</v>
      </c>
      <c r="H16" s="334">
        <v>77</v>
      </c>
    </row>
    <row r="17" spans="1:8" ht="19.2" customHeight="1" x14ac:dyDescent="0.6">
      <c r="A17" s="324" t="s">
        <v>440</v>
      </c>
      <c r="B17" s="389" t="s">
        <v>238</v>
      </c>
      <c r="C17" s="326" t="s">
        <v>462</v>
      </c>
      <c r="D17" s="324" t="s">
        <v>449</v>
      </c>
      <c r="E17" s="325">
        <v>45397</v>
      </c>
      <c r="F17" s="325">
        <v>45397</v>
      </c>
      <c r="G17" s="324" t="s">
        <v>443</v>
      </c>
      <c r="H17" s="334">
        <v>77</v>
      </c>
    </row>
    <row r="18" spans="1:8" ht="19.2" customHeight="1" x14ac:dyDescent="0.6">
      <c r="A18" s="324" t="s">
        <v>440</v>
      </c>
      <c r="B18" s="389" t="s">
        <v>240</v>
      </c>
      <c r="C18" s="326" t="s">
        <v>463</v>
      </c>
      <c r="D18" s="324" t="s">
        <v>449</v>
      </c>
      <c r="E18" s="325">
        <v>45398</v>
      </c>
      <c r="F18" s="325">
        <v>45398</v>
      </c>
      <c r="G18" s="324" t="s">
        <v>443</v>
      </c>
      <c r="H18" s="334">
        <v>89</v>
      </c>
    </row>
    <row r="19" spans="1:8" ht="19.2" customHeight="1" x14ac:dyDescent="0.6">
      <c r="A19" s="318" t="s">
        <v>440</v>
      </c>
      <c r="B19" s="391">
        <v>2</v>
      </c>
      <c r="C19" s="322" t="s">
        <v>464</v>
      </c>
      <c r="D19" s="322" t="s">
        <v>465</v>
      </c>
      <c r="E19" s="323">
        <v>45399</v>
      </c>
      <c r="F19" s="323">
        <v>45448</v>
      </c>
      <c r="G19" s="322" t="s">
        <v>443</v>
      </c>
      <c r="H19" s="333">
        <v>2291</v>
      </c>
    </row>
    <row r="20" spans="1:8" ht="19.2" customHeight="1" x14ac:dyDescent="0.6">
      <c r="A20" s="318" t="s">
        <v>440</v>
      </c>
      <c r="B20" s="396" t="s">
        <v>241</v>
      </c>
      <c r="C20" s="327" t="s">
        <v>466</v>
      </c>
      <c r="D20" s="318" t="s">
        <v>467</v>
      </c>
      <c r="E20" s="328">
        <v>45399</v>
      </c>
      <c r="F20" s="328">
        <v>45404</v>
      </c>
      <c r="G20" s="318" t="s">
        <v>443</v>
      </c>
      <c r="H20" s="335">
        <v>32</v>
      </c>
    </row>
    <row r="21" spans="1:8" ht="19.2" customHeight="1" x14ac:dyDescent="0.6">
      <c r="A21" s="324" t="s">
        <v>440</v>
      </c>
      <c r="B21" s="389" t="s">
        <v>242</v>
      </c>
      <c r="C21" s="326" t="s">
        <v>468</v>
      </c>
      <c r="D21" s="324" t="s">
        <v>454</v>
      </c>
      <c r="E21" s="325">
        <v>45399</v>
      </c>
      <c r="F21" s="325">
        <v>45401</v>
      </c>
      <c r="G21" s="324" t="s">
        <v>443</v>
      </c>
      <c r="H21" s="334">
        <v>17</v>
      </c>
    </row>
    <row r="22" spans="1:8" ht="19.2" customHeight="1" x14ac:dyDescent="0.6">
      <c r="A22" s="324" t="s">
        <v>440</v>
      </c>
      <c r="B22" s="389" t="s">
        <v>244</v>
      </c>
      <c r="C22" s="326" t="s">
        <v>469</v>
      </c>
      <c r="D22" s="324" t="s">
        <v>449</v>
      </c>
      <c r="E22" s="325">
        <v>45404</v>
      </c>
      <c r="F22" s="325">
        <v>45404</v>
      </c>
      <c r="G22" s="324" t="s">
        <v>443</v>
      </c>
      <c r="H22" s="334">
        <v>15</v>
      </c>
    </row>
    <row r="23" spans="1:8" ht="19.2" customHeight="1" x14ac:dyDescent="0.6">
      <c r="A23" s="318" t="s">
        <v>440</v>
      </c>
      <c r="B23" s="396" t="s">
        <v>627</v>
      </c>
      <c r="C23" s="327" t="s">
        <v>470</v>
      </c>
      <c r="D23" s="318" t="s">
        <v>454</v>
      </c>
      <c r="E23" s="328">
        <v>45404</v>
      </c>
      <c r="F23" s="328">
        <v>45406</v>
      </c>
      <c r="G23" s="318" t="s">
        <v>443</v>
      </c>
      <c r="H23" s="335">
        <v>97</v>
      </c>
    </row>
    <row r="24" spans="1:8" ht="19.2" customHeight="1" x14ac:dyDescent="0.6">
      <c r="A24" s="324" t="s">
        <v>440</v>
      </c>
      <c r="B24" s="389" t="s">
        <v>245</v>
      </c>
      <c r="C24" s="326" t="s">
        <v>471</v>
      </c>
      <c r="D24" s="324" t="s">
        <v>449</v>
      </c>
      <c r="E24" s="325">
        <v>45404</v>
      </c>
      <c r="F24" s="325">
        <v>45404</v>
      </c>
      <c r="G24" s="324" t="s">
        <v>443</v>
      </c>
      <c r="H24" s="334">
        <v>32</v>
      </c>
    </row>
    <row r="25" spans="1:8" ht="19.2" customHeight="1" x14ac:dyDescent="0.6">
      <c r="A25" s="324" t="s">
        <v>440</v>
      </c>
      <c r="B25" s="389" t="s">
        <v>246</v>
      </c>
      <c r="C25" s="326" t="s">
        <v>472</v>
      </c>
      <c r="D25" s="324" t="s">
        <v>473</v>
      </c>
      <c r="E25" s="325">
        <v>45405</v>
      </c>
      <c r="F25" s="325">
        <v>45406</v>
      </c>
      <c r="G25" s="324" t="s">
        <v>443</v>
      </c>
      <c r="H25" s="334">
        <v>65</v>
      </c>
    </row>
    <row r="26" spans="1:8" ht="19.2" customHeight="1" x14ac:dyDescent="0.6">
      <c r="A26" s="318" t="s">
        <v>440</v>
      </c>
      <c r="B26" s="396" t="s">
        <v>628</v>
      </c>
      <c r="C26" s="327" t="s">
        <v>474</v>
      </c>
      <c r="D26" s="318" t="s">
        <v>454</v>
      </c>
      <c r="E26" s="328">
        <v>45407</v>
      </c>
      <c r="F26" s="328">
        <v>45411</v>
      </c>
      <c r="G26" s="318" t="s">
        <v>443</v>
      </c>
      <c r="H26" s="335">
        <v>74</v>
      </c>
    </row>
    <row r="27" spans="1:8" ht="19.2" customHeight="1" x14ac:dyDescent="0.6">
      <c r="A27" s="324" t="s">
        <v>440</v>
      </c>
      <c r="B27" s="389" t="s">
        <v>247</v>
      </c>
      <c r="C27" s="326" t="s">
        <v>475</v>
      </c>
      <c r="D27" s="324" t="s">
        <v>449</v>
      </c>
      <c r="E27" s="325">
        <v>45407</v>
      </c>
      <c r="F27" s="325">
        <v>45407</v>
      </c>
      <c r="G27" s="324" t="s">
        <v>443</v>
      </c>
      <c r="H27" s="334">
        <v>25</v>
      </c>
    </row>
    <row r="28" spans="1:8" ht="19.2" customHeight="1" x14ac:dyDescent="0.6">
      <c r="A28" s="324" t="s">
        <v>440</v>
      </c>
      <c r="B28" s="389" t="s">
        <v>248</v>
      </c>
      <c r="C28" s="326" t="s">
        <v>476</v>
      </c>
      <c r="D28" s="324" t="s">
        <v>449</v>
      </c>
      <c r="E28" s="325">
        <v>45408</v>
      </c>
      <c r="F28" s="325">
        <v>45408</v>
      </c>
      <c r="G28" s="324" t="s">
        <v>443</v>
      </c>
      <c r="H28" s="334">
        <v>25</v>
      </c>
    </row>
    <row r="29" spans="1:8" ht="19.2" customHeight="1" x14ac:dyDescent="0.6">
      <c r="A29" s="324" t="s">
        <v>440</v>
      </c>
      <c r="B29" s="388" t="s">
        <v>249</v>
      </c>
      <c r="C29" s="326" t="s">
        <v>477</v>
      </c>
      <c r="D29" s="324" t="s">
        <v>449</v>
      </c>
      <c r="E29" s="325">
        <v>45411</v>
      </c>
      <c r="F29" s="325">
        <v>45411</v>
      </c>
      <c r="G29" s="324" t="s">
        <v>443</v>
      </c>
      <c r="H29" s="334">
        <v>24</v>
      </c>
    </row>
    <row r="30" spans="1:8" ht="19.2" customHeight="1" x14ac:dyDescent="0.6">
      <c r="A30" s="318" t="s">
        <v>440</v>
      </c>
      <c r="B30" s="396" t="s">
        <v>629</v>
      </c>
      <c r="C30" s="327" t="s">
        <v>478</v>
      </c>
      <c r="D30" s="318" t="s">
        <v>479</v>
      </c>
      <c r="E30" s="328">
        <v>45412</v>
      </c>
      <c r="F30" s="328">
        <v>45418</v>
      </c>
      <c r="G30" s="318" t="s">
        <v>443</v>
      </c>
      <c r="H30" s="335">
        <v>162</v>
      </c>
    </row>
    <row r="31" spans="1:8" ht="19.2" customHeight="1" x14ac:dyDescent="0.6">
      <c r="A31" s="324" t="s">
        <v>440</v>
      </c>
      <c r="B31" s="388" t="s">
        <v>250</v>
      </c>
      <c r="C31" s="326" t="s">
        <v>480</v>
      </c>
      <c r="D31" s="324" t="s">
        <v>449</v>
      </c>
      <c r="E31" s="325">
        <v>45412</v>
      </c>
      <c r="F31" s="325">
        <v>45412</v>
      </c>
      <c r="G31" s="324" t="s">
        <v>443</v>
      </c>
      <c r="H31" s="334">
        <v>27</v>
      </c>
    </row>
    <row r="32" spans="1:8" ht="19.2" customHeight="1" x14ac:dyDescent="0.6">
      <c r="A32" s="324" t="s">
        <v>440</v>
      </c>
      <c r="B32" s="389" t="s">
        <v>251</v>
      </c>
      <c r="C32" s="326" t="s">
        <v>481</v>
      </c>
      <c r="D32" s="324" t="s">
        <v>449</v>
      </c>
      <c r="E32" s="325">
        <v>45413</v>
      </c>
      <c r="F32" s="325">
        <v>45413</v>
      </c>
      <c r="G32" s="324" t="s">
        <v>443</v>
      </c>
      <c r="H32" s="334">
        <v>27</v>
      </c>
    </row>
    <row r="33" spans="1:8" ht="19.2" customHeight="1" x14ac:dyDescent="0.6">
      <c r="A33" s="324" t="s">
        <v>440</v>
      </c>
      <c r="B33" s="389" t="s">
        <v>252</v>
      </c>
      <c r="C33" s="326" t="s">
        <v>482</v>
      </c>
      <c r="D33" s="324" t="s">
        <v>449</v>
      </c>
      <c r="E33" s="325">
        <v>45414</v>
      </c>
      <c r="F33" s="325">
        <v>45414</v>
      </c>
      <c r="G33" s="324" t="s">
        <v>443</v>
      </c>
      <c r="H33" s="334">
        <v>27</v>
      </c>
    </row>
    <row r="34" spans="1:8" ht="19.2" customHeight="1" x14ac:dyDescent="0.6">
      <c r="A34" s="324" t="s">
        <v>440</v>
      </c>
      <c r="B34" s="389" t="s">
        <v>253</v>
      </c>
      <c r="C34" s="326" t="s">
        <v>483</v>
      </c>
      <c r="D34" s="324" t="s">
        <v>449</v>
      </c>
      <c r="E34" s="325">
        <v>45415</v>
      </c>
      <c r="F34" s="325">
        <v>45415</v>
      </c>
      <c r="G34" s="324" t="s">
        <v>443</v>
      </c>
      <c r="H34" s="334">
        <v>27</v>
      </c>
    </row>
    <row r="35" spans="1:8" ht="19.2" customHeight="1" x14ac:dyDescent="0.6">
      <c r="A35" s="324" t="s">
        <v>440</v>
      </c>
      <c r="B35" s="389" t="s">
        <v>254</v>
      </c>
      <c r="C35" s="326" t="s">
        <v>484</v>
      </c>
      <c r="D35" s="324" t="s">
        <v>449</v>
      </c>
      <c r="E35" s="325">
        <v>45418</v>
      </c>
      <c r="F35" s="325">
        <v>45418</v>
      </c>
      <c r="G35" s="324" t="s">
        <v>443</v>
      </c>
      <c r="H35" s="334">
        <v>27</v>
      </c>
    </row>
    <row r="36" spans="1:8" ht="19.2" customHeight="1" x14ac:dyDescent="0.6">
      <c r="A36" s="324" t="s">
        <v>440</v>
      </c>
      <c r="B36" s="388" t="s">
        <v>255</v>
      </c>
      <c r="C36" s="326" t="s">
        <v>485</v>
      </c>
      <c r="D36" s="324" t="s">
        <v>449</v>
      </c>
      <c r="E36" s="325">
        <v>45418</v>
      </c>
      <c r="F36" s="325">
        <v>45418</v>
      </c>
      <c r="G36" s="324" t="s">
        <v>443</v>
      </c>
      <c r="H36" s="334">
        <v>27</v>
      </c>
    </row>
    <row r="37" spans="1:8" ht="19.2" customHeight="1" x14ac:dyDescent="0.6">
      <c r="A37" s="318" t="s">
        <v>440</v>
      </c>
      <c r="B37" s="396" t="s">
        <v>630</v>
      </c>
      <c r="C37" s="327" t="s">
        <v>486</v>
      </c>
      <c r="D37" s="318" t="s">
        <v>487</v>
      </c>
      <c r="E37" s="328">
        <v>45412</v>
      </c>
      <c r="F37" s="328">
        <v>45439</v>
      </c>
      <c r="G37" s="318" t="s">
        <v>443</v>
      </c>
      <c r="H37" s="335">
        <v>810</v>
      </c>
    </row>
    <row r="38" spans="1:8" ht="19.2" customHeight="1" x14ac:dyDescent="0.6">
      <c r="A38" s="324" t="s">
        <v>440</v>
      </c>
      <c r="B38" s="389" t="s">
        <v>257</v>
      </c>
      <c r="C38" s="326" t="s">
        <v>488</v>
      </c>
      <c r="D38" s="324" t="s">
        <v>489</v>
      </c>
      <c r="E38" s="325">
        <v>45412</v>
      </c>
      <c r="F38" s="325">
        <v>45420</v>
      </c>
      <c r="G38" s="324" t="s">
        <v>443</v>
      </c>
      <c r="H38" s="334">
        <v>210</v>
      </c>
    </row>
    <row r="39" spans="1:8" ht="19.2" customHeight="1" x14ac:dyDescent="0.6">
      <c r="A39" s="324" t="s">
        <v>440</v>
      </c>
      <c r="B39" s="389" t="s">
        <v>259</v>
      </c>
      <c r="C39" s="326" t="s">
        <v>490</v>
      </c>
      <c r="D39" s="324" t="s">
        <v>489</v>
      </c>
      <c r="E39" s="325">
        <v>45412</v>
      </c>
      <c r="F39" s="325">
        <v>45420</v>
      </c>
      <c r="G39" s="324" t="s">
        <v>443</v>
      </c>
      <c r="H39" s="334">
        <v>150</v>
      </c>
    </row>
    <row r="40" spans="1:8" ht="19.2" customHeight="1" x14ac:dyDescent="0.6">
      <c r="A40" s="324" t="s">
        <v>440</v>
      </c>
      <c r="B40" s="389" t="s">
        <v>261</v>
      </c>
      <c r="C40" s="326" t="s">
        <v>491</v>
      </c>
      <c r="D40" s="324" t="s">
        <v>489</v>
      </c>
      <c r="E40" s="325">
        <v>45421</v>
      </c>
      <c r="F40" s="325">
        <v>45429</v>
      </c>
      <c r="G40" s="324" t="s">
        <v>443</v>
      </c>
      <c r="H40" s="334">
        <v>150</v>
      </c>
    </row>
    <row r="41" spans="1:8" ht="19.2" customHeight="1" x14ac:dyDescent="0.6">
      <c r="A41" s="324" t="s">
        <v>440</v>
      </c>
      <c r="B41" s="389" t="s">
        <v>262</v>
      </c>
      <c r="C41" s="326" t="s">
        <v>476</v>
      </c>
      <c r="D41" s="324" t="s">
        <v>489</v>
      </c>
      <c r="E41" s="325">
        <v>45421</v>
      </c>
      <c r="F41" s="325">
        <v>45429</v>
      </c>
      <c r="G41" s="324" t="s">
        <v>443</v>
      </c>
      <c r="H41" s="334">
        <v>150</v>
      </c>
    </row>
    <row r="42" spans="1:8" ht="19.2" customHeight="1" x14ac:dyDescent="0.6">
      <c r="A42" s="324" t="s">
        <v>440</v>
      </c>
      <c r="B42" s="389" t="s">
        <v>263</v>
      </c>
      <c r="C42" s="326" t="s">
        <v>492</v>
      </c>
      <c r="D42" s="324" t="s">
        <v>452</v>
      </c>
      <c r="E42" s="325">
        <v>45432</v>
      </c>
      <c r="F42" s="325">
        <v>45439</v>
      </c>
      <c r="G42" s="324" t="s">
        <v>443</v>
      </c>
      <c r="H42" s="334">
        <v>150</v>
      </c>
    </row>
    <row r="43" spans="1:8" ht="19.2" customHeight="1" x14ac:dyDescent="0.6">
      <c r="A43" s="318" t="s">
        <v>440</v>
      </c>
      <c r="B43" s="396" t="s">
        <v>631</v>
      </c>
      <c r="C43" s="327" t="s">
        <v>493</v>
      </c>
      <c r="D43" s="318" t="s">
        <v>494</v>
      </c>
      <c r="E43" s="328">
        <v>45421</v>
      </c>
      <c r="F43" s="328">
        <v>45446</v>
      </c>
      <c r="G43" s="318" t="s">
        <v>443</v>
      </c>
      <c r="H43" s="335">
        <v>486</v>
      </c>
    </row>
    <row r="44" spans="1:8" ht="19.2" customHeight="1" x14ac:dyDescent="0.6">
      <c r="A44" s="324" t="s">
        <v>440</v>
      </c>
      <c r="B44" s="388" t="s">
        <v>264</v>
      </c>
      <c r="C44" s="326" t="s">
        <v>495</v>
      </c>
      <c r="D44" s="324" t="s">
        <v>449</v>
      </c>
      <c r="E44" s="325">
        <v>45421</v>
      </c>
      <c r="F44" s="325">
        <v>45421</v>
      </c>
      <c r="G44" s="324" t="s">
        <v>443</v>
      </c>
      <c r="H44" s="334">
        <v>54</v>
      </c>
    </row>
    <row r="45" spans="1:8" ht="19.2" customHeight="1" x14ac:dyDescent="0.6">
      <c r="A45" s="324" t="s">
        <v>440</v>
      </c>
      <c r="B45" s="388" t="s">
        <v>265</v>
      </c>
      <c r="C45" s="326" t="s">
        <v>496</v>
      </c>
      <c r="D45" s="324" t="s">
        <v>454</v>
      </c>
      <c r="E45" s="325">
        <v>45422</v>
      </c>
      <c r="F45" s="325">
        <v>45426</v>
      </c>
      <c r="G45" s="324" t="s">
        <v>443</v>
      </c>
      <c r="H45" s="334">
        <v>54</v>
      </c>
    </row>
    <row r="46" spans="1:8" ht="19.2" customHeight="1" x14ac:dyDescent="0.6">
      <c r="A46" s="324" t="s">
        <v>440</v>
      </c>
      <c r="B46" s="388" t="s">
        <v>267</v>
      </c>
      <c r="C46" s="326" t="s">
        <v>497</v>
      </c>
      <c r="D46" s="324" t="s">
        <v>473</v>
      </c>
      <c r="E46" s="325">
        <v>45427</v>
      </c>
      <c r="F46" s="325">
        <v>45428</v>
      </c>
      <c r="G46" s="324" t="s">
        <v>443</v>
      </c>
      <c r="H46" s="334">
        <v>54</v>
      </c>
    </row>
    <row r="47" spans="1:8" ht="19.2" customHeight="1" x14ac:dyDescent="0.6">
      <c r="A47" s="324" t="s">
        <v>440</v>
      </c>
      <c r="B47" s="388" t="s">
        <v>269</v>
      </c>
      <c r="C47" s="326" t="s">
        <v>498</v>
      </c>
      <c r="D47" s="324" t="s">
        <v>473</v>
      </c>
      <c r="E47" s="325">
        <v>45429</v>
      </c>
      <c r="F47" s="325">
        <v>45432</v>
      </c>
      <c r="G47" s="324" t="s">
        <v>443</v>
      </c>
      <c r="H47" s="334">
        <v>54</v>
      </c>
    </row>
    <row r="48" spans="1:8" ht="19.2" customHeight="1" x14ac:dyDescent="0.6">
      <c r="A48" s="324" t="s">
        <v>440</v>
      </c>
      <c r="B48" s="388" t="s">
        <v>270</v>
      </c>
      <c r="C48" s="326" t="s">
        <v>499</v>
      </c>
      <c r="D48" s="324" t="s">
        <v>473</v>
      </c>
      <c r="E48" s="325">
        <v>45433</v>
      </c>
      <c r="F48" s="325">
        <v>45434</v>
      </c>
      <c r="G48" s="324" t="s">
        <v>443</v>
      </c>
      <c r="H48" s="334">
        <v>54</v>
      </c>
    </row>
    <row r="49" spans="1:8" ht="19.2" customHeight="1" x14ac:dyDescent="0.6">
      <c r="A49" s="324" t="s">
        <v>440</v>
      </c>
      <c r="B49" s="388" t="s">
        <v>271</v>
      </c>
      <c r="C49" s="326" t="s">
        <v>500</v>
      </c>
      <c r="D49" s="324" t="s">
        <v>473</v>
      </c>
      <c r="E49" s="325">
        <v>45435</v>
      </c>
      <c r="F49" s="325">
        <v>45436</v>
      </c>
      <c r="G49" s="324" t="s">
        <v>443</v>
      </c>
      <c r="H49" s="334">
        <v>54</v>
      </c>
    </row>
    <row r="50" spans="1:8" ht="19.2" customHeight="1" x14ac:dyDescent="0.6">
      <c r="A50" s="324" t="s">
        <v>440</v>
      </c>
      <c r="B50" s="388" t="s">
        <v>272</v>
      </c>
      <c r="C50" s="326" t="s">
        <v>501</v>
      </c>
      <c r="D50" s="324" t="s">
        <v>473</v>
      </c>
      <c r="E50" s="325">
        <v>45439</v>
      </c>
      <c r="F50" s="325">
        <v>45440</v>
      </c>
      <c r="G50" s="324" t="s">
        <v>443</v>
      </c>
      <c r="H50" s="334">
        <v>54</v>
      </c>
    </row>
    <row r="51" spans="1:8" ht="19.2" customHeight="1" x14ac:dyDescent="0.6">
      <c r="A51" s="324" t="s">
        <v>440</v>
      </c>
      <c r="B51" s="388" t="s">
        <v>273</v>
      </c>
      <c r="C51" s="326" t="s">
        <v>502</v>
      </c>
      <c r="D51" s="324" t="s">
        <v>473</v>
      </c>
      <c r="E51" s="325">
        <v>45441</v>
      </c>
      <c r="F51" s="325">
        <v>45442</v>
      </c>
      <c r="G51" s="324" t="s">
        <v>443</v>
      </c>
      <c r="H51" s="334">
        <v>54</v>
      </c>
    </row>
    <row r="52" spans="1:8" ht="19.2" customHeight="1" x14ac:dyDescent="0.6">
      <c r="A52" s="324" t="s">
        <v>440</v>
      </c>
      <c r="B52" s="388" t="s">
        <v>274</v>
      </c>
      <c r="C52" s="326" t="s">
        <v>503</v>
      </c>
      <c r="D52" s="324" t="s">
        <v>473</v>
      </c>
      <c r="E52" s="325">
        <v>45443</v>
      </c>
      <c r="F52" s="325">
        <v>45446</v>
      </c>
      <c r="G52" s="324" t="s">
        <v>443</v>
      </c>
      <c r="H52" s="334">
        <v>54</v>
      </c>
    </row>
    <row r="53" spans="1:8" ht="19.2" customHeight="1" x14ac:dyDescent="0.6">
      <c r="A53" s="318" t="s">
        <v>440</v>
      </c>
      <c r="B53" s="396" t="s">
        <v>632</v>
      </c>
      <c r="C53" s="327" t="s">
        <v>504</v>
      </c>
      <c r="D53" s="318" t="s">
        <v>489</v>
      </c>
      <c r="E53" s="328">
        <v>45440</v>
      </c>
      <c r="F53" s="328">
        <v>45448</v>
      </c>
      <c r="G53" s="318" t="s">
        <v>443</v>
      </c>
      <c r="H53" s="335">
        <v>252</v>
      </c>
    </row>
    <row r="54" spans="1:8" ht="19.2" customHeight="1" x14ac:dyDescent="0.6">
      <c r="A54" s="324" t="s">
        <v>440</v>
      </c>
      <c r="B54" s="388" t="s">
        <v>275</v>
      </c>
      <c r="C54" s="326" t="s">
        <v>505</v>
      </c>
      <c r="D54" s="324" t="s">
        <v>467</v>
      </c>
      <c r="E54" s="325">
        <v>45440</v>
      </c>
      <c r="F54" s="325">
        <v>45443</v>
      </c>
      <c r="G54" s="324" t="s">
        <v>443</v>
      </c>
      <c r="H54" s="334">
        <v>84</v>
      </c>
    </row>
    <row r="55" spans="1:8" ht="19.2" customHeight="1" x14ac:dyDescent="0.6">
      <c r="A55" s="324" t="s">
        <v>440</v>
      </c>
      <c r="B55" s="388" t="s">
        <v>276</v>
      </c>
      <c r="C55" s="326" t="s">
        <v>506</v>
      </c>
      <c r="D55" s="324" t="s">
        <v>454</v>
      </c>
      <c r="E55" s="325">
        <v>45446</v>
      </c>
      <c r="F55" s="325">
        <v>45448</v>
      </c>
      <c r="G55" s="324" t="s">
        <v>443</v>
      </c>
      <c r="H55" s="334">
        <v>84</v>
      </c>
    </row>
    <row r="56" spans="1:8" ht="19.2" customHeight="1" x14ac:dyDescent="0.6">
      <c r="A56" s="324" t="s">
        <v>440</v>
      </c>
      <c r="B56" s="388" t="s">
        <v>277</v>
      </c>
      <c r="C56" s="326" t="s">
        <v>507</v>
      </c>
      <c r="D56" s="324" t="s">
        <v>454</v>
      </c>
      <c r="E56" s="325">
        <v>45446</v>
      </c>
      <c r="F56" s="325">
        <v>45448</v>
      </c>
      <c r="G56" s="324" t="s">
        <v>443</v>
      </c>
      <c r="H56" s="334">
        <v>84</v>
      </c>
    </row>
    <row r="57" spans="1:8" ht="19.2" customHeight="1" x14ac:dyDescent="0.6">
      <c r="A57" s="318" t="s">
        <v>440</v>
      </c>
      <c r="B57" s="396" t="s">
        <v>633</v>
      </c>
      <c r="C57" s="327" t="s">
        <v>508</v>
      </c>
      <c r="D57" s="318" t="s">
        <v>452</v>
      </c>
      <c r="E57" s="328">
        <v>45422</v>
      </c>
      <c r="F57" s="328">
        <v>45429</v>
      </c>
      <c r="G57" s="318" t="s">
        <v>443</v>
      </c>
      <c r="H57" s="335">
        <v>54</v>
      </c>
    </row>
    <row r="58" spans="1:8" ht="19.2" customHeight="1" x14ac:dyDescent="0.6">
      <c r="A58" s="324" t="s">
        <v>440</v>
      </c>
      <c r="B58" s="388" t="s">
        <v>278</v>
      </c>
      <c r="C58" s="326" t="s">
        <v>509</v>
      </c>
      <c r="D58" s="324" t="s">
        <v>454</v>
      </c>
      <c r="E58" s="325">
        <v>45422</v>
      </c>
      <c r="F58" s="325">
        <v>45426</v>
      </c>
      <c r="G58" s="324" t="s">
        <v>443</v>
      </c>
      <c r="H58" s="334">
        <v>13</v>
      </c>
    </row>
    <row r="59" spans="1:8" ht="19.2" customHeight="1" x14ac:dyDescent="0.6">
      <c r="A59" s="324" t="s">
        <v>440</v>
      </c>
      <c r="B59" s="388" t="s">
        <v>280</v>
      </c>
      <c r="C59" s="326" t="s">
        <v>510</v>
      </c>
      <c r="D59" s="324" t="s">
        <v>449</v>
      </c>
      <c r="E59" s="325">
        <v>45427</v>
      </c>
      <c r="F59" s="325">
        <v>45427</v>
      </c>
      <c r="G59" s="324" t="s">
        <v>443</v>
      </c>
      <c r="H59" s="334">
        <v>14</v>
      </c>
    </row>
    <row r="60" spans="1:8" ht="19.2" customHeight="1" x14ac:dyDescent="0.6">
      <c r="A60" s="324" t="s">
        <v>440</v>
      </c>
      <c r="B60" s="388" t="s">
        <v>281</v>
      </c>
      <c r="C60" s="326" t="s">
        <v>511</v>
      </c>
      <c r="D60" s="324" t="s">
        <v>473</v>
      </c>
      <c r="E60" s="325">
        <v>45428</v>
      </c>
      <c r="F60" s="325">
        <v>45429</v>
      </c>
      <c r="G60" s="324" t="s">
        <v>443</v>
      </c>
      <c r="H60" s="334">
        <v>14</v>
      </c>
    </row>
    <row r="61" spans="1:8" ht="19.2" customHeight="1" x14ac:dyDescent="0.6">
      <c r="A61" s="324" t="s">
        <v>440</v>
      </c>
      <c r="B61" s="388" t="s">
        <v>282</v>
      </c>
      <c r="C61" s="326" t="s">
        <v>512</v>
      </c>
      <c r="D61" s="324" t="s">
        <v>473</v>
      </c>
      <c r="E61" s="325">
        <v>45428</v>
      </c>
      <c r="F61" s="325">
        <v>45429</v>
      </c>
      <c r="G61" s="324" t="s">
        <v>443</v>
      </c>
      <c r="H61" s="334">
        <v>13</v>
      </c>
    </row>
    <row r="62" spans="1:8" ht="19.2" customHeight="1" x14ac:dyDescent="0.6">
      <c r="A62" s="318" t="s">
        <v>440</v>
      </c>
      <c r="B62" s="396" t="s">
        <v>634</v>
      </c>
      <c r="C62" s="327" t="s">
        <v>513</v>
      </c>
      <c r="D62" s="318" t="s">
        <v>479</v>
      </c>
      <c r="E62" s="328">
        <v>45439</v>
      </c>
      <c r="F62" s="328">
        <v>45443</v>
      </c>
      <c r="G62" s="318" t="s">
        <v>443</v>
      </c>
      <c r="H62" s="335">
        <v>108</v>
      </c>
    </row>
    <row r="63" spans="1:8" ht="19.2" customHeight="1" x14ac:dyDescent="0.6">
      <c r="A63" s="324" t="s">
        <v>440</v>
      </c>
      <c r="B63" s="388" t="s">
        <v>283</v>
      </c>
      <c r="C63" s="326" t="s">
        <v>514</v>
      </c>
      <c r="D63" s="324" t="s">
        <v>449</v>
      </c>
      <c r="E63" s="325">
        <v>45439</v>
      </c>
      <c r="F63" s="325">
        <v>45439</v>
      </c>
      <c r="G63" s="324" t="s">
        <v>443</v>
      </c>
      <c r="H63" s="334">
        <v>22</v>
      </c>
    </row>
    <row r="64" spans="1:8" ht="19.2" customHeight="1" x14ac:dyDescent="0.6">
      <c r="A64" s="324" t="s">
        <v>440</v>
      </c>
      <c r="B64" s="388" t="s">
        <v>284</v>
      </c>
      <c r="C64" s="326" t="s">
        <v>515</v>
      </c>
      <c r="D64" s="324" t="s">
        <v>449</v>
      </c>
      <c r="E64" s="325">
        <v>45440</v>
      </c>
      <c r="F64" s="325">
        <v>45440</v>
      </c>
      <c r="G64" s="324" t="s">
        <v>443</v>
      </c>
      <c r="H64" s="334">
        <v>22</v>
      </c>
    </row>
    <row r="65" spans="1:8" ht="19.2" customHeight="1" x14ac:dyDescent="0.6">
      <c r="A65" s="324" t="s">
        <v>440</v>
      </c>
      <c r="B65" s="388" t="s">
        <v>285</v>
      </c>
      <c r="C65" s="326" t="s">
        <v>516</v>
      </c>
      <c r="D65" s="324" t="s">
        <v>449</v>
      </c>
      <c r="E65" s="325">
        <v>45441</v>
      </c>
      <c r="F65" s="325">
        <v>45441</v>
      </c>
      <c r="G65" s="324" t="s">
        <v>443</v>
      </c>
      <c r="H65" s="334">
        <v>22</v>
      </c>
    </row>
    <row r="66" spans="1:8" ht="19.2" customHeight="1" x14ac:dyDescent="0.6">
      <c r="A66" s="324" t="s">
        <v>440</v>
      </c>
      <c r="B66" s="388" t="s">
        <v>286</v>
      </c>
      <c r="C66" s="326" t="s">
        <v>517</v>
      </c>
      <c r="D66" s="324" t="s">
        <v>449</v>
      </c>
      <c r="E66" s="325">
        <v>45442</v>
      </c>
      <c r="F66" s="325">
        <v>45442</v>
      </c>
      <c r="G66" s="324" t="s">
        <v>443</v>
      </c>
      <c r="H66" s="334">
        <v>22</v>
      </c>
    </row>
    <row r="67" spans="1:8" ht="19.2" customHeight="1" x14ac:dyDescent="0.6">
      <c r="A67" s="324" t="s">
        <v>440</v>
      </c>
      <c r="B67" s="388" t="s">
        <v>287</v>
      </c>
      <c r="C67" s="326" t="s">
        <v>518</v>
      </c>
      <c r="D67" s="324" t="s">
        <v>449</v>
      </c>
      <c r="E67" s="325">
        <v>45443</v>
      </c>
      <c r="F67" s="325">
        <v>45443</v>
      </c>
      <c r="G67" s="324" t="s">
        <v>443</v>
      </c>
      <c r="H67" s="334">
        <v>20</v>
      </c>
    </row>
    <row r="68" spans="1:8" ht="19.2" customHeight="1" x14ac:dyDescent="0.6">
      <c r="A68" s="318" t="s">
        <v>440</v>
      </c>
      <c r="B68" s="396" t="s">
        <v>635</v>
      </c>
      <c r="C68" s="327" t="s">
        <v>519</v>
      </c>
      <c r="D68" s="318" t="s">
        <v>452</v>
      </c>
      <c r="E68" s="328">
        <v>45439</v>
      </c>
      <c r="F68" s="328">
        <v>45446</v>
      </c>
      <c r="G68" s="318" t="s">
        <v>443</v>
      </c>
      <c r="H68" s="335">
        <v>216</v>
      </c>
    </row>
    <row r="69" spans="1:8" ht="19.2" customHeight="1" x14ac:dyDescent="0.6">
      <c r="A69" s="324" t="s">
        <v>440</v>
      </c>
      <c r="B69" s="388" t="s">
        <v>288</v>
      </c>
      <c r="C69" s="326" t="s">
        <v>520</v>
      </c>
      <c r="D69" s="324" t="s">
        <v>449</v>
      </c>
      <c r="E69" s="325">
        <v>45439</v>
      </c>
      <c r="F69" s="325">
        <v>45439</v>
      </c>
      <c r="G69" s="324" t="s">
        <v>443</v>
      </c>
      <c r="H69" s="334">
        <v>36</v>
      </c>
    </row>
    <row r="70" spans="1:8" ht="19.2" customHeight="1" x14ac:dyDescent="0.6">
      <c r="A70" s="324" t="s">
        <v>440</v>
      </c>
      <c r="B70" s="388" t="s">
        <v>289</v>
      </c>
      <c r="C70" s="326" t="s">
        <v>521</v>
      </c>
      <c r="D70" s="324" t="s">
        <v>449</v>
      </c>
      <c r="E70" s="325">
        <v>45440</v>
      </c>
      <c r="F70" s="325">
        <v>45440</v>
      </c>
      <c r="G70" s="324" t="s">
        <v>443</v>
      </c>
      <c r="H70" s="334">
        <v>36</v>
      </c>
    </row>
    <row r="71" spans="1:8" ht="19.2" customHeight="1" x14ac:dyDescent="0.6">
      <c r="A71" s="324" t="s">
        <v>440</v>
      </c>
      <c r="B71" s="388" t="s">
        <v>290</v>
      </c>
      <c r="C71" s="326" t="s">
        <v>522</v>
      </c>
      <c r="D71" s="324" t="s">
        <v>449</v>
      </c>
      <c r="E71" s="325">
        <v>45441</v>
      </c>
      <c r="F71" s="325">
        <v>45441</v>
      </c>
      <c r="G71" s="324" t="s">
        <v>443</v>
      </c>
      <c r="H71" s="334">
        <v>36</v>
      </c>
    </row>
    <row r="72" spans="1:8" ht="19.2" customHeight="1" x14ac:dyDescent="0.6">
      <c r="A72" s="324" t="s">
        <v>440</v>
      </c>
      <c r="B72" s="388" t="s">
        <v>291</v>
      </c>
      <c r="C72" s="326" t="s">
        <v>523</v>
      </c>
      <c r="D72" s="324" t="s">
        <v>449</v>
      </c>
      <c r="E72" s="325">
        <v>45442</v>
      </c>
      <c r="F72" s="325">
        <v>45442</v>
      </c>
      <c r="G72" s="324" t="s">
        <v>443</v>
      </c>
      <c r="H72" s="334">
        <v>36</v>
      </c>
    </row>
    <row r="73" spans="1:8" ht="19.2" customHeight="1" x14ac:dyDescent="0.6">
      <c r="A73" s="324" t="s">
        <v>440</v>
      </c>
      <c r="B73" s="388" t="s">
        <v>292</v>
      </c>
      <c r="C73" s="326" t="s">
        <v>524</v>
      </c>
      <c r="D73" s="324" t="s">
        <v>449</v>
      </c>
      <c r="E73" s="325">
        <v>45443</v>
      </c>
      <c r="F73" s="325">
        <v>45443</v>
      </c>
      <c r="G73" s="324" t="s">
        <v>443</v>
      </c>
      <c r="H73" s="334">
        <v>36</v>
      </c>
    </row>
    <row r="74" spans="1:8" ht="19.2" customHeight="1" x14ac:dyDescent="0.6">
      <c r="A74" s="324" t="s">
        <v>440</v>
      </c>
      <c r="B74" s="388" t="s">
        <v>293</v>
      </c>
      <c r="C74" s="326" t="s">
        <v>525</v>
      </c>
      <c r="D74" s="324" t="s">
        <v>449</v>
      </c>
      <c r="E74" s="325">
        <v>45446</v>
      </c>
      <c r="F74" s="325">
        <v>45446</v>
      </c>
      <c r="G74" s="324" t="s">
        <v>443</v>
      </c>
      <c r="H74" s="334">
        <v>36</v>
      </c>
    </row>
    <row r="75" spans="1:8" ht="19.2" customHeight="1" x14ac:dyDescent="0.6">
      <c r="A75" s="318" t="s">
        <v>440</v>
      </c>
      <c r="B75" s="355">
        <v>3</v>
      </c>
      <c r="C75" s="322" t="s">
        <v>526</v>
      </c>
      <c r="D75" s="322" t="s">
        <v>487</v>
      </c>
      <c r="E75" s="323">
        <v>45421</v>
      </c>
      <c r="F75" s="323">
        <v>45448</v>
      </c>
      <c r="G75" s="322" t="s">
        <v>443</v>
      </c>
      <c r="H75" s="333">
        <v>1009</v>
      </c>
    </row>
    <row r="76" spans="1:8" ht="19.2" customHeight="1" x14ac:dyDescent="0.6">
      <c r="A76" s="318" t="s">
        <v>440</v>
      </c>
      <c r="B76" s="396" t="s">
        <v>294</v>
      </c>
      <c r="C76" s="327" t="s">
        <v>527</v>
      </c>
      <c r="D76" s="318" t="s">
        <v>528</v>
      </c>
      <c r="E76" s="328">
        <v>45421</v>
      </c>
      <c r="F76" s="328">
        <v>45439</v>
      </c>
      <c r="G76" s="318" t="s">
        <v>443</v>
      </c>
      <c r="H76" s="335">
        <v>540</v>
      </c>
    </row>
    <row r="77" spans="1:8" ht="19.2" customHeight="1" x14ac:dyDescent="0.6">
      <c r="A77" s="324" t="s">
        <v>440</v>
      </c>
      <c r="B77" s="389" t="s">
        <v>296</v>
      </c>
      <c r="C77" s="326" t="s">
        <v>529</v>
      </c>
      <c r="D77" s="324" t="s">
        <v>467</v>
      </c>
      <c r="E77" s="325">
        <v>45421</v>
      </c>
      <c r="F77" s="325">
        <v>45426</v>
      </c>
      <c r="G77" s="324" t="s">
        <v>443</v>
      </c>
      <c r="H77" s="334">
        <v>77</v>
      </c>
    </row>
    <row r="78" spans="1:8" ht="19.2" customHeight="1" x14ac:dyDescent="0.6">
      <c r="A78" s="324" t="s">
        <v>440</v>
      </c>
      <c r="B78" s="388" t="s">
        <v>297</v>
      </c>
      <c r="C78" s="326" t="s">
        <v>530</v>
      </c>
      <c r="D78" s="324" t="s">
        <v>467</v>
      </c>
      <c r="E78" s="325">
        <v>45427</v>
      </c>
      <c r="F78" s="325">
        <v>45432</v>
      </c>
      <c r="G78" s="324" t="s">
        <v>443</v>
      </c>
      <c r="H78" s="334">
        <v>77</v>
      </c>
    </row>
    <row r="79" spans="1:8" ht="19.2" customHeight="1" x14ac:dyDescent="0.6">
      <c r="A79" s="324" t="s">
        <v>440</v>
      </c>
      <c r="B79" s="388" t="s">
        <v>298</v>
      </c>
      <c r="C79" s="326" t="s">
        <v>531</v>
      </c>
      <c r="D79" s="324" t="s">
        <v>449</v>
      </c>
      <c r="E79" s="325">
        <v>45433</v>
      </c>
      <c r="F79" s="325">
        <v>45433</v>
      </c>
      <c r="G79" s="324" t="s">
        <v>443</v>
      </c>
      <c r="H79" s="334">
        <v>77</v>
      </c>
    </row>
    <row r="80" spans="1:8" ht="19.2" customHeight="1" x14ac:dyDescent="0.6">
      <c r="A80" s="324" t="s">
        <v>440</v>
      </c>
      <c r="B80" s="388" t="s">
        <v>299</v>
      </c>
      <c r="C80" s="326" t="s">
        <v>532</v>
      </c>
      <c r="D80" s="324" t="s">
        <v>449</v>
      </c>
      <c r="E80" s="325">
        <v>45434</v>
      </c>
      <c r="F80" s="325">
        <v>45434</v>
      </c>
      <c r="G80" s="324" t="s">
        <v>443</v>
      </c>
      <c r="H80" s="334">
        <v>77</v>
      </c>
    </row>
    <row r="81" spans="1:8" ht="19.2" customHeight="1" x14ac:dyDescent="0.6">
      <c r="A81" s="324" t="s">
        <v>440</v>
      </c>
      <c r="B81" s="388" t="s">
        <v>300</v>
      </c>
      <c r="C81" s="326" t="s">
        <v>533</v>
      </c>
      <c r="D81" s="324" t="s">
        <v>449</v>
      </c>
      <c r="E81" s="325">
        <v>45435</v>
      </c>
      <c r="F81" s="325">
        <v>45435</v>
      </c>
      <c r="G81" s="324" t="s">
        <v>443</v>
      </c>
      <c r="H81" s="334">
        <v>77</v>
      </c>
    </row>
    <row r="82" spans="1:8" ht="19.2" customHeight="1" x14ac:dyDescent="0.6">
      <c r="A82" s="324" t="s">
        <v>440</v>
      </c>
      <c r="B82" s="388" t="s">
        <v>301</v>
      </c>
      <c r="C82" s="326" t="s">
        <v>534</v>
      </c>
      <c r="D82" s="324" t="s">
        <v>449</v>
      </c>
      <c r="E82" s="325">
        <v>45436</v>
      </c>
      <c r="F82" s="325">
        <v>45436</v>
      </c>
      <c r="G82" s="324" t="s">
        <v>443</v>
      </c>
      <c r="H82" s="334">
        <v>77</v>
      </c>
    </row>
    <row r="83" spans="1:8" ht="19.2" customHeight="1" x14ac:dyDescent="0.6">
      <c r="A83" s="324" t="s">
        <v>440</v>
      </c>
      <c r="B83" s="388" t="s">
        <v>302</v>
      </c>
      <c r="C83" s="326" t="s">
        <v>535</v>
      </c>
      <c r="D83" s="324" t="s">
        <v>449</v>
      </c>
      <c r="E83" s="325">
        <v>45439</v>
      </c>
      <c r="F83" s="325">
        <v>45439</v>
      </c>
      <c r="G83" s="324" t="s">
        <v>443</v>
      </c>
      <c r="H83" s="334">
        <v>78</v>
      </c>
    </row>
    <row r="84" spans="1:8" ht="19.2" customHeight="1" x14ac:dyDescent="0.6">
      <c r="A84" s="318" t="s">
        <v>440</v>
      </c>
      <c r="B84" s="396" t="s">
        <v>303</v>
      </c>
      <c r="C84" s="327" t="s">
        <v>536</v>
      </c>
      <c r="D84" s="318" t="s">
        <v>454</v>
      </c>
      <c r="E84" s="328">
        <v>45440</v>
      </c>
      <c r="F84" s="328">
        <v>45442</v>
      </c>
      <c r="G84" s="318" t="s">
        <v>443</v>
      </c>
      <c r="H84" s="335">
        <v>163</v>
      </c>
    </row>
    <row r="85" spans="1:8" ht="19.2" customHeight="1" x14ac:dyDescent="0.6">
      <c r="A85" s="324" t="s">
        <v>440</v>
      </c>
      <c r="B85" s="388" t="s">
        <v>304</v>
      </c>
      <c r="C85" s="326" t="s">
        <v>537</v>
      </c>
      <c r="D85" s="324" t="s">
        <v>449</v>
      </c>
      <c r="E85" s="325">
        <v>45440</v>
      </c>
      <c r="F85" s="325">
        <v>45440</v>
      </c>
      <c r="G85" s="324" t="s">
        <v>443</v>
      </c>
      <c r="H85" s="334">
        <v>55</v>
      </c>
    </row>
    <row r="86" spans="1:8" ht="19.2" customHeight="1" x14ac:dyDescent="0.6">
      <c r="A86" s="324" t="s">
        <v>440</v>
      </c>
      <c r="B86" s="388" t="s">
        <v>305</v>
      </c>
      <c r="C86" s="326" t="s">
        <v>538</v>
      </c>
      <c r="D86" s="324" t="s">
        <v>449</v>
      </c>
      <c r="E86" s="325">
        <v>45441</v>
      </c>
      <c r="F86" s="325">
        <v>45441</v>
      </c>
      <c r="G86" s="324" t="s">
        <v>443</v>
      </c>
      <c r="H86" s="334">
        <v>54</v>
      </c>
    </row>
    <row r="87" spans="1:8" ht="19.2" customHeight="1" x14ac:dyDescent="0.6">
      <c r="A87" s="324" t="s">
        <v>440</v>
      </c>
      <c r="B87" s="388" t="s">
        <v>306</v>
      </c>
      <c r="C87" s="326" t="s">
        <v>539</v>
      </c>
      <c r="D87" s="324" t="s">
        <v>449</v>
      </c>
      <c r="E87" s="325">
        <v>45442</v>
      </c>
      <c r="F87" s="325">
        <v>45442</v>
      </c>
      <c r="G87" s="324" t="s">
        <v>443</v>
      </c>
      <c r="H87" s="334">
        <v>54</v>
      </c>
    </row>
    <row r="88" spans="1:8" ht="19.2" customHeight="1" x14ac:dyDescent="0.6">
      <c r="A88" s="318" t="s">
        <v>440</v>
      </c>
      <c r="B88" s="396" t="s">
        <v>307</v>
      </c>
      <c r="C88" s="327" t="s">
        <v>540</v>
      </c>
      <c r="D88" s="318" t="s">
        <v>454</v>
      </c>
      <c r="E88" s="328">
        <v>45443</v>
      </c>
      <c r="F88" s="328">
        <v>45447</v>
      </c>
      <c r="G88" s="318" t="s">
        <v>443</v>
      </c>
      <c r="H88" s="335">
        <v>90</v>
      </c>
    </row>
    <row r="89" spans="1:8" ht="19.2" customHeight="1" x14ac:dyDescent="0.6">
      <c r="A89" s="324" t="s">
        <v>440</v>
      </c>
      <c r="B89" s="389" t="s">
        <v>308</v>
      </c>
      <c r="C89" s="326" t="s">
        <v>541</v>
      </c>
      <c r="D89" s="324" t="s">
        <v>449</v>
      </c>
      <c r="E89" s="325">
        <v>45443</v>
      </c>
      <c r="F89" s="325">
        <v>45443</v>
      </c>
      <c r="G89" s="324" t="s">
        <v>443</v>
      </c>
      <c r="H89" s="334">
        <v>18</v>
      </c>
    </row>
    <row r="90" spans="1:8" ht="19.2" customHeight="1" x14ac:dyDescent="0.6">
      <c r="A90" s="324" t="s">
        <v>440</v>
      </c>
      <c r="B90" s="389" t="s">
        <v>309</v>
      </c>
      <c r="C90" s="326" t="s">
        <v>542</v>
      </c>
      <c r="D90" s="324" t="s">
        <v>449</v>
      </c>
      <c r="E90" s="325">
        <v>45443</v>
      </c>
      <c r="F90" s="325">
        <v>45443</v>
      </c>
      <c r="G90" s="324" t="s">
        <v>443</v>
      </c>
      <c r="H90" s="334">
        <v>18</v>
      </c>
    </row>
    <row r="91" spans="1:8" ht="19.2" customHeight="1" x14ac:dyDescent="0.6">
      <c r="A91" s="324" t="s">
        <v>440</v>
      </c>
      <c r="B91" s="388" t="s">
        <v>310</v>
      </c>
      <c r="C91" s="326" t="s">
        <v>543</v>
      </c>
      <c r="D91" s="324" t="s">
        <v>449</v>
      </c>
      <c r="E91" s="325">
        <v>45446</v>
      </c>
      <c r="F91" s="325">
        <v>45446</v>
      </c>
      <c r="G91" s="324" t="s">
        <v>443</v>
      </c>
      <c r="H91" s="334">
        <v>18</v>
      </c>
    </row>
    <row r="92" spans="1:8" ht="19.2" customHeight="1" x14ac:dyDescent="0.6">
      <c r="A92" s="324" t="s">
        <v>440</v>
      </c>
      <c r="B92" s="388" t="s">
        <v>311</v>
      </c>
      <c r="C92" s="326" t="s">
        <v>544</v>
      </c>
      <c r="D92" s="324" t="s">
        <v>449</v>
      </c>
      <c r="E92" s="325">
        <v>45446</v>
      </c>
      <c r="F92" s="325">
        <v>45446</v>
      </c>
      <c r="G92" s="324" t="s">
        <v>443</v>
      </c>
      <c r="H92" s="334">
        <v>18</v>
      </c>
    </row>
    <row r="93" spans="1:8" ht="19.2" customHeight="1" x14ac:dyDescent="0.6">
      <c r="A93" s="324" t="s">
        <v>440</v>
      </c>
      <c r="B93" s="388" t="s">
        <v>312</v>
      </c>
      <c r="C93" s="326" t="s">
        <v>545</v>
      </c>
      <c r="D93" s="324" t="s">
        <v>449</v>
      </c>
      <c r="E93" s="325">
        <v>45447</v>
      </c>
      <c r="F93" s="325">
        <v>45447</v>
      </c>
      <c r="G93" s="324" t="s">
        <v>443</v>
      </c>
      <c r="H93" s="334">
        <v>18</v>
      </c>
    </row>
    <row r="94" spans="1:8" ht="19.2" customHeight="1" x14ac:dyDescent="0.6">
      <c r="A94" s="318" t="s">
        <v>440</v>
      </c>
      <c r="B94" s="396" t="s">
        <v>313</v>
      </c>
      <c r="C94" s="327" t="s">
        <v>546</v>
      </c>
      <c r="D94" s="318" t="s">
        <v>473</v>
      </c>
      <c r="E94" s="328">
        <v>45447</v>
      </c>
      <c r="F94" s="328">
        <v>45448</v>
      </c>
      <c r="G94" s="318" t="s">
        <v>443</v>
      </c>
      <c r="H94" s="335">
        <v>216</v>
      </c>
    </row>
    <row r="95" spans="1:8" ht="19.2" customHeight="1" x14ac:dyDescent="0.6">
      <c r="A95" s="324" t="s">
        <v>440</v>
      </c>
      <c r="B95" s="388" t="s">
        <v>314</v>
      </c>
      <c r="C95" s="326" t="s">
        <v>547</v>
      </c>
      <c r="D95" s="324" t="s">
        <v>449</v>
      </c>
      <c r="E95" s="325">
        <v>45447</v>
      </c>
      <c r="F95" s="325">
        <v>45447</v>
      </c>
      <c r="G95" s="324" t="s">
        <v>443</v>
      </c>
      <c r="H95" s="334">
        <v>54</v>
      </c>
    </row>
    <row r="96" spans="1:8" ht="19.2" customHeight="1" x14ac:dyDescent="0.6">
      <c r="A96" s="324" t="s">
        <v>440</v>
      </c>
      <c r="B96" s="388" t="s">
        <v>315</v>
      </c>
      <c r="C96" s="326" t="s">
        <v>548</v>
      </c>
      <c r="D96" s="324" t="s">
        <v>449</v>
      </c>
      <c r="E96" s="325">
        <v>45447</v>
      </c>
      <c r="F96" s="325">
        <v>45447</v>
      </c>
      <c r="G96" s="324" t="s">
        <v>443</v>
      </c>
      <c r="H96" s="334">
        <v>54</v>
      </c>
    </row>
    <row r="97" spans="1:8" ht="19.2" customHeight="1" x14ac:dyDescent="0.6">
      <c r="A97" s="324" t="s">
        <v>440</v>
      </c>
      <c r="B97" s="388" t="s">
        <v>316</v>
      </c>
      <c r="C97" s="326" t="s">
        <v>549</v>
      </c>
      <c r="D97" s="324" t="s">
        <v>449</v>
      </c>
      <c r="E97" s="325">
        <v>45447</v>
      </c>
      <c r="F97" s="325">
        <v>45447</v>
      </c>
      <c r="G97" s="324" t="s">
        <v>443</v>
      </c>
      <c r="H97" s="334">
        <v>54</v>
      </c>
    </row>
    <row r="98" spans="1:8" ht="19.2" customHeight="1" x14ac:dyDescent="0.6">
      <c r="A98" s="324" t="s">
        <v>440</v>
      </c>
      <c r="B98" s="388" t="s">
        <v>317</v>
      </c>
      <c r="C98" s="326" t="s">
        <v>550</v>
      </c>
      <c r="D98" s="324" t="s">
        <v>449</v>
      </c>
      <c r="E98" s="325">
        <v>45448</v>
      </c>
      <c r="F98" s="325">
        <v>45448</v>
      </c>
      <c r="G98" s="324" t="s">
        <v>443</v>
      </c>
      <c r="H98" s="334">
        <v>54</v>
      </c>
    </row>
    <row r="99" spans="1:8" ht="19.2" customHeight="1" x14ac:dyDescent="0.6">
      <c r="A99" s="318" t="s">
        <v>440</v>
      </c>
      <c r="B99" s="355">
        <v>4</v>
      </c>
      <c r="C99" s="322" t="s">
        <v>551</v>
      </c>
      <c r="D99" s="322" t="s">
        <v>473</v>
      </c>
      <c r="E99" s="323">
        <v>45447</v>
      </c>
      <c r="F99" s="323">
        <v>45448</v>
      </c>
      <c r="G99" s="322" t="s">
        <v>443</v>
      </c>
      <c r="H99" s="333">
        <v>84</v>
      </c>
    </row>
    <row r="100" spans="1:8" ht="19.2" customHeight="1" x14ac:dyDescent="0.6">
      <c r="A100" s="318" t="s">
        <v>440</v>
      </c>
      <c r="B100" s="396" t="s">
        <v>318</v>
      </c>
      <c r="C100" s="327" t="s">
        <v>552</v>
      </c>
      <c r="D100" s="318" t="s">
        <v>473</v>
      </c>
      <c r="E100" s="328">
        <v>45447</v>
      </c>
      <c r="F100" s="328">
        <v>45448</v>
      </c>
      <c r="G100" s="318" t="s">
        <v>443</v>
      </c>
      <c r="H100" s="335">
        <v>28</v>
      </c>
    </row>
    <row r="101" spans="1:8" ht="19.2" customHeight="1" x14ac:dyDescent="0.6">
      <c r="A101" s="324" t="s">
        <v>440</v>
      </c>
      <c r="B101" s="389" t="s">
        <v>319</v>
      </c>
      <c r="C101" s="326" t="s">
        <v>553</v>
      </c>
      <c r="D101" s="324" t="s">
        <v>449</v>
      </c>
      <c r="E101" s="325">
        <v>45447</v>
      </c>
      <c r="F101" s="325">
        <v>45447</v>
      </c>
      <c r="G101" s="324" t="s">
        <v>443</v>
      </c>
      <c r="H101" s="334">
        <v>7</v>
      </c>
    </row>
    <row r="102" spans="1:8" ht="19.2" customHeight="1" x14ac:dyDescent="0.6">
      <c r="A102" s="324" t="s">
        <v>440</v>
      </c>
      <c r="B102" s="389" t="s">
        <v>320</v>
      </c>
      <c r="C102" s="326" t="s">
        <v>554</v>
      </c>
      <c r="D102" s="324" t="s">
        <v>449</v>
      </c>
      <c r="E102" s="325">
        <v>45447</v>
      </c>
      <c r="F102" s="325">
        <v>45447</v>
      </c>
      <c r="G102" s="324" t="s">
        <v>443</v>
      </c>
      <c r="H102" s="334">
        <v>7</v>
      </c>
    </row>
    <row r="103" spans="1:8" ht="19.2" customHeight="1" x14ac:dyDescent="0.6">
      <c r="A103" s="324" t="s">
        <v>440</v>
      </c>
      <c r="B103" s="389" t="s">
        <v>321</v>
      </c>
      <c r="C103" s="326" t="s">
        <v>555</v>
      </c>
      <c r="D103" s="324" t="s">
        <v>449</v>
      </c>
      <c r="E103" s="325">
        <v>45447</v>
      </c>
      <c r="F103" s="325">
        <v>45447</v>
      </c>
      <c r="G103" s="324" t="s">
        <v>443</v>
      </c>
      <c r="H103" s="334">
        <v>7</v>
      </c>
    </row>
    <row r="104" spans="1:8" ht="19.2" customHeight="1" x14ac:dyDescent="0.6">
      <c r="A104" s="324" t="s">
        <v>440</v>
      </c>
      <c r="B104" s="389" t="s">
        <v>322</v>
      </c>
      <c r="C104" s="326" t="s">
        <v>556</v>
      </c>
      <c r="D104" s="324" t="s">
        <v>449</v>
      </c>
      <c r="E104" s="325">
        <v>45448</v>
      </c>
      <c r="F104" s="325">
        <v>45448</v>
      </c>
      <c r="G104" s="324" t="s">
        <v>443</v>
      </c>
      <c r="H104" s="334">
        <v>7</v>
      </c>
    </row>
    <row r="105" spans="1:8" ht="19.2" customHeight="1" x14ac:dyDescent="0.6">
      <c r="A105" s="318" t="s">
        <v>440</v>
      </c>
      <c r="B105" s="396" t="s">
        <v>323</v>
      </c>
      <c r="C105" s="327" t="s">
        <v>557</v>
      </c>
      <c r="D105" s="318" t="s">
        <v>449</v>
      </c>
      <c r="E105" s="328">
        <v>45448</v>
      </c>
      <c r="F105" s="328">
        <v>45448</v>
      </c>
      <c r="G105" s="318" t="s">
        <v>443</v>
      </c>
      <c r="H105" s="335">
        <v>32</v>
      </c>
    </row>
    <row r="106" spans="1:8" ht="19.2" customHeight="1" x14ac:dyDescent="0.6">
      <c r="A106" s="324" t="s">
        <v>440</v>
      </c>
      <c r="B106" s="389" t="s">
        <v>324</v>
      </c>
      <c r="C106" s="326" t="s">
        <v>558</v>
      </c>
      <c r="D106" s="324" t="s">
        <v>449</v>
      </c>
      <c r="E106" s="325">
        <v>45448</v>
      </c>
      <c r="F106" s="325">
        <v>45448</v>
      </c>
      <c r="G106" s="324" t="s">
        <v>443</v>
      </c>
      <c r="H106" s="334">
        <v>7</v>
      </c>
    </row>
    <row r="107" spans="1:8" ht="19.2" customHeight="1" x14ac:dyDescent="0.6">
      <c r="A107" s="324" t="s">
        <v>440</v>
      </c>
      <c r="B107" s="389" t="s">
        <v>325</v>
      </c>
      <c r="C107" s="326" t="s">
        <v>559</v>
      </c>
      <c r="D107" s="324" t="s">
        <v>449</v>
      </c>
      <c r="E107" s="325">
        <v>45448</v>
      </c>
      <c r="F107" s="325">
        <v>45448</v>
      </c>
      <c r="G107" s="324" t="s">
        <v>443</v>
      </c>
      <c r="H107" s="334">
        <v>7</v>
      </c>
    </row>
    <row r="108" spans="1:8" ht="19.2" customHeight="1" x14ac:dyDescent="0.6">
      <c r="A108" s="324" t="s">
        <v>440</v>
      </c>
      <c r="B108" s="389" t="s">
        <v>326</v>
      </c>
      <c r="C108" s="326" t="s">
        <v>560</v>
      </c>
      <c r="D108" s="324" t="s">
        <v>449</v>
      </c>
      <c r="E108" s="325">
        <v>45448</v>
      </c>
      <c r="F108" s="325">
        <v>45448</v>
      </c>
      <c r="G108" s="324" t="s">
        <v>443</v>
      </c>
      <c r="H108" s="334">
        <v>6</v>
      </c>
    </row>
    <row r="109" spans="1:8" ht="19.2" customHeight="1" x14ac:dyDescent="0.6">
      <c r="A109" s="324" t="s">
        <v>440</v>
      </c>
      <c r="B109" s="389" t="s">
        <v>327</v>
      </c>
      <c r="C109" s="326" t="s">
        <v>561</v>
      </c>
      <c r="D109" s="324" t="s">
        <v>449</v>
      </c>
      <c r="E109" s="325">
        <v>45448</v>
      </c>
      <c r="F109" s="325">
        <v>45448</v>
      </c>
      <c r="G109" s="324" t="s">
        <v>443</v>
      </c>
      <c r="H109" s="334">
        <v>6</v>
      </c>
    </row>
    <row r="110" spans="1:8" ht="19.2" customHeight="1" x14ac:dyDescent="0.6">
      <c r="A110" s="324" t="s">
        <v>440</v>
      </c>
      <c r="B110" s="389" t="s">
        <v>329</v>
      </c>
      <c r="C110" s="326" t="s">
        <v>562</v>
      </c>
      <c r="D110" s="324" t="s">
        <v>449</v>
      </c>
      <c r="E110" s="325">
        <v>45448</v>
      </c>
      <c r="F110" s="325">
        <v>45448</v>
      </c>
      <c r="G110" s="324" t="s">
        <v>443</v>
      </c>
      <c r="H110" s="334">
        <v>6</v>
      </c>
    </row>
    <row r="111" spans="1:8" ht="19.2" customHeight="1" x14ac:dyDescent="0.6">
      <c r="A111" s="318" t="s">
        <v>440</v>
      </c>
      <c r="B111" s="396" t="s">
        <v>330</v>
      </c>
      <c r="C111" s="327" t="s">
        <v>563</v>
      </c>
      <c r="D111" s="318" t="s">
        <v>449</v>
      </c>
      <c r="E111" s="328">
        <v>45448</v>
      </c>
      <c r="F111" s="328">
        <v>45448</v>
      </c>
      <c r="G111" s="318" t="s">
        <v>443</v>
      </c>
      <c r="H111" s="335">
        <v>24</v>
      </c>
    </row>
    <row r="112" spans="1:8" ht="19.2" customHeight="1" x14ac:dyDescent="0.6">
      <c r="A112" s="324" t="s">
        <v>440</v>
      </c>
      <c r="B112" s="389" t="s">
        <v>331</v>
      </c>
      <c r="C112" s="326" t="s">
        <v>564</v>
      </c>
      <c r="D112" s="324" t="s">
        <v>449</v>
      </c>
      <c r="E112" s="325">
        <v>45448</v>
      </c>
      <c r="F112" s="325">
        <v>45448</v>
      </c>
      <c r="G112" s="324" t="s">
        <v>443</v>
      </c>
      <c r="H112" s="334">
        <v>8</v>
      </c>
    </row>
    <row r="113" spans="1:8" ht="19.2" customHeight="1" x14ac:dyDescent="0.6">
      <c r="A113" s="324" t="s">
        <v>440</v>
      </c>
      <c r="B113" s="389" t="s">
        <v>332</v>
      </c>
      <c r="C113" s="326" t="s">
        <v>565</v>
      </c>
      <c r="D113" s="324" t="s">
        <v>449</v>
      </c>
      <c r="E113" s="325">
        <v>45448</v>
      </c>
      <c r="F113" s="325">
        <v>45448</v>
      </c>
      <c r="G113" s="324" t="s">
        <v>443</v>
      </c>
      <c r="H113" s="334">
        <v>8</v>
      </c>
    </row>
    <row r="114" spans="1:8" ht="19.2" customHeight="1" x14ac:dyDescent="0.6">
      <c r="A114" s="324" t="s">
        <v>440</v>
      </c>
      <c r="B114" s="389" t="s">
        <v>333</v>
      </c>
      <c r="C114" s="326" t="s">
        <v>566</v>
      </c>
      <c r="D114" s="324" t="s">
        <v>449</v>
      </c>
      <c r="E114" s="325">
        <v>45448</v>
      </c>
      <c r="F114" s="325">
        <v>45448</v>
      </c>
      <c r="G114" s="324" t="s">
        <v>443</v>
      </c>
      <c r="H114" s="334">
        <v>8</v>
      </c>
    </row>
    <row r="115" spans="1:8" ht="19.2" customHeight="1" x14ac:dyDescent="0.6">
      <c r="A115" s="318" t="s">
        <v>440</v>
      </c>
      <c r="B115" s="355">
        <v>5</v>
      </c>
      <c r="C115" s="322" t="s">
        <v>567</v>
      </c>
      <c r="D115" s="322" t="s">
        <v>568</v>
      </c>
      <c r="E115" s="323">
        <v>45419</v>
      </c>
      <c r="F115" s="323">
        <v>45448</v>
      </c>
      <c r="G115" s="322" t="s">
        <v>443</v>
      </c>
      <c r="H115" s="333">
        <v>731</v>
      </c>
    </row>
    <row r="116" spans="1:8" ht="19.2" customHeight="1" x14ac:dyDescent="0.6">
      <c r="A116" s="318" t="s">
        <v>440</v>
      </c>
      <c r="B116" s="396" t="s">
        <v>334</v>
      </c>
      <c r="C116" s="327" t="s">
        <v>569</v>
      </c>
      <c r="D116" s="318" t="s">
        <v>570</v>
      </c>
      <c r="E116" s="328">
        <v>45419</v>
      </c>
      <c r="F116" s="328">
        <v>45440</v>
      </c>
      <c r="G116" s="318" t="s">
        <v>443</v>
      </c>
      <c r="H116" s="335">
        <v>497</v>
      </c>
    </row>
    <row r="117" spans="1:8" ht="19.2" customHeight="1" x14ac:dyDescent="0.6">
      <c r="A117" s="318" t="s">
        <v>440</v>
      </c>
      <c r="B117" s="396" t="s">
        <v>336</v>
      </c>
      <c r="C117" s="327" t="s">
        <v>571</v>
      </c>
      <c r="D117" s="318" t="s">
        <v>479</v>
      </c>
      <c r="E117" s="328">
        <v>45419</v>
      </c>
      <c r="F117" s="328">
        <v>45425</v>
      </c>
      <c r="G117" s="318" t="s">
        <v>443</v>
      </c>
      <c r="H117" s="335">
        <v>81</v>
      </c>
    </row>
    <row r="118" spans="1:8" ht="19.2" customHeight="1" x14ac:dyDescent="0.6">
      <c r="A118" s="326" t="s">
        <v>440</v>
      </c>
      <c r="B118" s="389" t="s">
        <v>337</v>
      </c>
      <c r="C118" s="326" t="s">
        <v>572</v>
      </c>
      <c r="D118" s="326" t="s">
        <v>454</v>
      </c>
      <c r="E118" s="329">
        <v>45419</v>
      </c>
      <c r="F118" s="329">
        <v>45421</v>
      </c>
      <c r="G118" s="326" t="s">
        <v>443</v>
      </c>
      <c r="H118" s="334">
        <v>41</v>
      </c>
    </row>
    <row r="119" spans="1:8" ht="19.2" customHeight="1" x14ac:dyDescent="0.6">
      <c r="A119" s="326" t="s">
        <v>440</v>
      </c>
      <c r="B119" s="389" t="s">
        <v>338</v>
      </c>
      <c r="C119" s="326" t="s">
        <v>573</v>
      </c>
      <c r="D119" s="326" t="s">
        <v>473</v>
      </c>
      <c r="E119" s="329">
        <v>45422</v>
      </c>
      <c r="F119" s="329">
        <v>45425</v>
      </c>
      <c r="G119" s="326" t="s">
        <v>443</v>
      </c>
      <c r="H119" s="334">
        <v>40</v>
      </c>
    </row>
    <row r="120" spans="1:8" ht="19.2" customHeight="1" x14ac:dyDescent="0.6">
      <c r="A120" s="318" t="s">
        <v>440</v>
      </c>
      <c r="B120" s="396" t="s">
        <v>339</v>
      </c>
      <c r="C120" s="327" t="s">
        <v>574</v>
      </c>
      <c r="D120" s="318" t="s">
        <v>467</v>
      </c>
      <c r="E120" s="328">
        <v>45426</v>
      </c>
      <c r="F120" s="328">
        <v>45429</v>
      </c>
      <c r="G120" s="318" t="s">
        <v>443</v>
      </c>
      <c r="H120" s="335">
        <v>11</v>
      </c>
    </row>
    <row r="121" spans="1:8" ht="19.2" customHeight="1" x14ac:dyDescent="0.6">
      <c r="A121" s="326" t="s">
        <v>440</v>
      </c>
      <c r="B121" s="389" t="s">
        <v>340</v>
      </c>
      <c r="C121" s="326" t="s">
        <v>573</v>
      </c>
      <c r="D121" s="326" t="s">
        <v>467</v>
      </c>
      <c r="E121" s="329">
        <v>45426</v>
      </c>
      <c r="F121" s="329">
        <v>45429</v>
      </c>
      <c r="G121" s="326" t="s">
        <v>443</v>
      </c>
      <c r="H121" s="334">
        <v>11</v>
      </c>
    </row>
    <row r="122" spans="1:8" ht="19.2" customHeight="1" x14ac:dyDescent="0.6">
      <c r="A122" s="327" t="s">
        <v>440</v>
      </c>
      <c r="B122" s="396" t="s">
        <v>341</v>
      </c>
      <c r="C122" s="327" t="s">
        <v>575</v>
      </c>
      <c r="D122" s="327" t="s">
        <v>489</v>
      </c>
      <c r="E122" s="330">
        <v>45432</v>
      </c>
      <c r="F122" s="330">
        <v>45440</v>
      </c>
      <c r="G122" s="327" t="s">
        <v>443</v>
      </c>
      <c r="H122" s="335">
        <v>405</v>
      </c>
    </row>
    <row r="123" spans="1:8" ht="19.2" customHeight="1" x14ac:dyDescent="0.6">
      <c r="A123" s="326" t="s">
        <v>440</v>
      </c>
      <c r="B123" s="389" t="s">
        <v>342</v>
      </c>
      <c r="C123" s="326" t="s">
        <v>576</v>
      </c>
      <c r="D123" s="326" t="s">
        <v>467</v>
      </c>
      <c r="E123" s="329">
        <v>45432</v>
      </c>
      <c r="F123" s="329">
        <v>45435</v>
      </c>
      <c r="G123" s="326" t="s">
        <v>443</v>
      </c>
      <c r="H123" s="334">
        <v>50</v>
      </c>
    </row>
    <row r="124" spans="1:8" ht="19.2" customHeight="1" x14ac:dyDescent="0.6">
      <c r="A124" s="326" t="s">
        <v>440</v>
      </c>
      <c r="B124" s="389" t="s">
        <v>343</v>
      </c>
      <c r="C124" s="326" t="s">
        <v>577</v>
      </c>
      <c r="D124" s="326" t="s">
        <v>454</v>
      </c>
      <c r="E124" s="329">
        <v>45432</v>
      </c>
      <c r="F124" s="329">
        <v>45434</v>
      </c>
      <c r="G124" s="326" t="s">
        <v>443</v>
      </c>
      <c r="H124" s="334">
        <v>50</v>
      </c>
    </row>
    <row r="125" spans="1:8" ht="19.2" customHeight="1" x14ac:dyDescent="0.6">
      <c r="A125" s="326" t="s">
        <v>440</v>
      </c>
      <c r="B125" s="389" t="s">
        <v>344</v>
      </c>
      <c r="C125" s="326" t="s">
        <v>578</v>
      </c>
      <c r="D125" s="326" t="s">
        <v>473</v>
      </c>
      <c r="E125" s="329">
        <v>45435</v>
      </c>
      <c r="F125" s="329">
        <v>45436</v>
      </c>
      <c r="G125" s="326" t="s">
        <v>443</v>
      </c>
      <c r="H125" s="334">
        <v>50</v>
      </c>
    </row>
    <row r="126" spans="1:8" ht="19.2" customHeight="1" x14ac:dyDescent="0.6">
      <c r="A126" s="326" t="s">
        <v>440</v>
      </c>
      <c r="B126" s="389" t="s">
        <v>345</v>
      </c>
      <c r="C126" s="326" t="s">
        <v>579</v>
      </c>
      <c r="D126" s="326" t="s">
        <v>473</v>
      </c>
      <c r="E126" s="329">
        <v>45435</v>
      </c>
      <c r="F126" s="329">
        <v>45436</v>
      </c>
      <c r="G126" s="326" t="s">
        <v>443</v>
      </c>
      <c r="H126" s="334">
        <v>50</v>
      </c>
    </row>
    <row r="127" spans="1:8" ht="19.2" customHeight="1" x14ac:dyDescent="0.6">
      <c r="A127" s="326" t="s">
        <v>440</v>
      </c>
      <c r="B127" s="389" t="s">
        <v>346</v>
      </c>
      <c r="C127" s="326" t="s">
        <v>580</v>
      </c>
      <c r="D127" s="326" t="s">
        <v>473</v>
      </c>
      <c r="E127" s="329">
        <v>45435</v>
      </c>
      <c r="F127" s="329">
        <v>45436</v>
      </c>
      <c r="G127" s="326" t="s">
        <v>443</v>
      </c>
      <c r="H127" s="334">
        <v>50</v>
      </c>
    </row>
    <row r="128" spans="1:8" ht="19.2" customHeight="1" x14ac:dyDescent="0.6">
      <c r="A128" s="326" t="s">
        <v>440</v>
      </c>
      <c r="B128" s="389" t="s">
        <v>347</v>
      </c>
      <c r="C128" s="326" t="s">
        <v>581</v>
      </c>
      <c r="D128" s="326" t="s">
        <v>473</v>
      </c>
      <c r="E128" s="329">
        <v>45435</v>
      </c>
      <c r="F128" s="329">
        <v>45436</v>
      </c>
      <c r="G128" s="326" t="s">
        <v>443</v>
      </c>
      <c r="H128" s="334">
        <v>50</v>
      </c>
    </row>
    <row r="129" spans="1:8" ht="19.2" customHeight="1" x14ac:dyDescent="0.6">
      <c r="A129" s="326" t="s">
        <v>440</v>
      </c>
      <c r="B129" s="389" t="s">
        <v>348</v>
      </c>
      <c r="C129" s="326" t="s">
        <v>582</v>
      </c>
      <c r="D129" s="326" t="s">
        <v>473</v>
      </c>
      <c r="E129" s="329">
        <v>45435</v>
      </c>
      <c r="F129" s="329">
        <v>45436</v>
      </c>
      <c r="G129" s="326" t="s">
        <v>443</v>
      </c>
      <c r="H129" s="334">
        <v>50</v>
      </c>
    </row>
    <row r="130" spans="1:8" ht="19.2" customHeight="1" x14ac:dyDescent="0.6">
      <c r="A130" s="326" t="s">
        <v>440</v>
      </c>
      <c r="B130" s="389" t="s">
        <v>349</v>
      </c>
      <c r="C130" s="326" t="s">
        <v>583</v>
      </c>
      <c r="D130" s="326" t="s">
        <v>473</v>
      </c>
      <c r="E130" s="329">
        <v>45439</v>
      </c>
      <c r="F130" s="329">
        <v>45440</v>
      </c>
      <c r="G130" s="326" t="s">
        <v>443</v>
      </c>
      <c r="H130" s="334">
        <v>55</v>
      </c>
    </row>
    <row r="131" spans="1:8" ht="19.2" customHeight="1" x14ac:dyDescent="0.6">
      <c r="A131" s="318" t="s">
        <v>440</v>
      </c>
      <c r="B131" s="396" t="s">
        <v>351</v>
      </c>
      <c r="C131" s="327" t="s">
        <v>584</v>
      </c>
      <c r="D131" s="318" t="s">
        <v>585</v>
      </c>
      <c r="E131" s="328">
        <v>45436</v>
      </c>
      <c r="F131" s="328">
        <v>45448</v>
      </c>
      <c r="G131" s="318" t="s">
        <v>443</v>
      </c>
      <c r="H131" s="335">
        <v>180</v>
      </c>
    </row>
    <row r="132" spans="1:8" ht="19.2" customHeight="1" x14ac:dyDescent="0.6">
      <c r="A132" s="324" t="s">
        <v>440</v>
      </c>
      <c r="B132" s="389" t="s">
        <v>352</v>
      </c>
      <c r="C132" s="326" t="s">
        <v>586</v>
      </c>
      <c r="D132" s="324" t="s">
        <v>449</v>
      </c>
      <c r="E132" s="325">
        <v>45436</v>
      </c>
      <c r="F132" s="325">
        <v>45436</v>
      </c>
      <c r="G132" s="324" t="s">
        <v>443</v>
      </c>
      <c r="H132" s="334">
        <v>20</v>
      </c>
    </row>
    <row r="133" spans="1:8" ht="19.2" customHeight="1" x14ac:dyDescent="0.6">
      <c r="A133" s="324" t="s">
        <v>440</v>
      </c>
      <c r="B133" s="389" t="s">
        <v>354</v>
      </c>
      <c r="C133" s="326" t="s">
        <v>587</v>
      </c>
      <c r="D133" s="324" t="s">
        <v>449</v>
      </c>
      <c r="E133" s="325">
        <v>45439</v>
      </c>
      <c r="F133" s="325">
        <v>45439</v>
      </c>
      <c r="G133" s="324" t="s">
        <v>443</v>
      </c>
      <c r="H133" s="334">
        <v>20</v>
      </c>
    </row>
    <row r="134" spans="1:8" ht="19.2" customHeight="1" x14ac:dyDescent="0.6">
      <c r="A134" s="324" t="s">
        <v>440</v>
      </c>
      <c r="B134" s="389" t="s">
        <v>355</v>
      </c>
      <c r="C134" s="326" t="s">
        <v>588</v>
      </c>
      <c r="D134" s="324" t="s">
        <v>449</v>
      </c>
      <c r="E134" s="325">
        <v>45440</v>
      </c>
      <c r="F134" s="325">
        <v>45440</v>
      </c>
      <c r="G134" s="324" t="s">
        <v>443</v>
      </c>
      <c r="H134" s="334">
        <v>20</v>
      </c>
    </row>
    <row r="135" spans="1:8" ht="19.2" customHeight="1" x14ac:dyDescent="0.6">
      <c r="A135" s="324" t="s">
        <v>440</v>
      </c>
      <c r="B135" s="389" t="s">
        <v>356</v>
      </c>
      <c r="C135" s="326" t="s">
        <v>589</v>
      </c>
      <c r="D135" s="324" t="s">
        <v>449</v>
      </c>
      <c r="E135" s="325">
        <v>45441</v>
      </c>
      <c r="F135" s="325">
        <v>45441</v>
      </c>
      <c r="G135" s="324" t="s">
        <v>443</v>
      </c>
      <c r="H135" s="334">
        <v>20</v>
      </c>
    </row>
    <row r="136" spans="1:8" ht="19.2" customHeight="1" x14ac:dyDescent="0.6">
      <c r="A136" s="324" t="s">
        <v>440</v>
      </c>
      <c r="B136" s="389" t="s">
        <v>357</v>
      </c>
      <c r="C136" s="326" t="s">
        <v>590</v>
      </c>
      <c r="D136" s="324" t="s">
        <v>449</v>
      </c>
      <c r="E136" s="325">
        <v>45442</v>
      </c>
      <c r="F136" s="325">
        <v>45442</v>
      </c>
      <c r="G136" s="324" t="s">
        <v>443</v>
      </c>
      <c r="H136" s="334">
        <v>20</v>
      </c>
    </row>
    <row r="137" spans="1:8" ht="19.2" customHeight="1" x14ac:dyDescent="0.6">
      <c r="A137" s="324" t="s">
        <v>440</v>
      </c>
      <c r="B137" s="389" t="s">
        <v>359</v>
      </c>
      <c r="C137" s="326" t="s">
        <v>591</v>
      </c>
      <c r="D137" s="324" t="s">
        <v>449</v>
      </c>
      <c r="E137" s="325">
        <v>45443</v>
      </c>
      <c r="F137" s="325">
        <v>45443</v>
      </c>
      <c r="G137" s="324" t="s">
        <v>443</v>
      </c>
      <c r="H137" s="334">
        <v>20</v>
      </c>
    </row>
    <row r="138" spans="1:8" ht="19.2" customHeight="1" x14ac:dyDescent="0.6">
      <c r="A138" s="324" t="s">
        <v>440</v>
      </c>
      <c r="B138" s="389" t="s">
        <v>360</v>
      </c>
      <c r="C138" s="326" t="s">
        <v>592</v>
      </c>
      <c r="D138" s="324" t="s">
        <v>449</v>
      </c>
      <c r="E138" s="325">
        <v>45446</v>
      </c>
      <c r="F138" s="325">
        <v>45446</v>
      </c>
      <c r="G138" s="324" t="s">
        <v>443</v>
      </c>
      <c r="H138" s="334">
        <v>20</v>
      </c>
    </row>
    <row r="139" spans="1:8" ht="19.2" customHeight="1" x14ac:dyDescent="0.6">
      <c r="A139" s="324" t="s">
        <v>440</v>
      </c>
      <c r="B139" s="389" t="s">
        <v>361</v>
      </c>
      <c r="C139" s="326" t="s">
        <v>593</v>
      </c>
      <c r="D139" s="324" t="s">
        <v>449</v>
      </c>
      <c r="E139" s="325">
        <v>45447</v>
      </c>
      <c r="F139" s="325">
        <v>45447</v>
      </c>
      <c r="G139" s="324" t="s">
        <v>443</v>
      </c>
      <c r="H139" s="334">
        <v>20</v>
      </c>
    </row>
    <row r="140" spans="1:8" ht="19.2" customHeight="1" x14ac:dyDescent="0.6">
      <c r="A140" s="324" t="s">
        <v>440</v>
      </c>
      <c r="B140" s="389" t="s">
        <v>362</v>
      </c>
      <c r="C140" s="326" t="s">
        <v>594</v>
      </c>
      <c r="D140" s="324" t="s">
        <v>449</v>
      </c>
      <c r="E140" s="325">
        <v>45448</v>
      </c>
      <c r="F140" s="325">
        <v>45448</v>
      </c>
      <c r="G140" s="324" t="s">
        <v>443</v>
      </c>
      <c r="H140" s="334">
        <v>20</v>
      </c>
    </row>
    <row r="141" spans="1:8" ht="19.2" customHeight="1" x14ac:dyDescent="0.6">
      <c r="A141" s="318" t="s">
        <v>440</v>
      </c>
      <c r="B141" s="396" t="s">
        <v>363</v>
      </c>
      <c r="C141" s="327" t="s">
        <v>595</v>
      </c>
      <c r="D141" s="318" t="s">
        <v>449</v>
      </c>
      <c r="E141" s="328">
        <v>45448</v>
      </c>
      <c r="F141" s="328">
        <v>45448</v>
      </c>
      <c r="G141" s="318" t="s">
        <v>443</v>
      </c>
      <c r="H141" s="335">
        <v>54</v>
      </c>
    </row>
    <row r="142" spans="1:8" ht="19.2" customHeight="1" x14ac:dyDescent="0.6">
      <c r="A142" s="324" t="s">
        <v>440</v>
      </c>
      <c r="B142" s="389" t="s">
        <v>364</v>
      </c>
      <c r="C142" s="326" t="s">
        <v>596</v>
      </c>
      <c r="D142" s="324" t="s">
        <v>449</v>
      </c>
      <c r="E142" s="325">
        <v>45448</v>
      </c>
      <c r="F142" s="325">
        <v>45448</v>
      </c>
      <c r="G142" s="324" t="s">
        <v>443</v>
      </c>
      <c r="H142" s="334">
        <v>18</v>
      </c>
    </row>
    <row r="143" spans="1:8" ht="19.2" customHeight="1" x14ac:dyDescent="0.6">
      <c r="A143" s="324" t="s">
        <v>440</v>
      </c>
      <c r="B143" s="389" t="s">
        <v>365</v>
      </c>
      <c r="C143" s="326" t="s">
        <v>597</v>
      </c>
      <c r="D143" s="324" t="s">
        <v>449</v>
      </c>
      <c r="E143" s="325">
        <v>45448</v>
      </c>
      <c r="F143" s="325">
        <v>45448</v>
      </c>
      <c r="G143" s="324" t="s">
        <v>443</v>
      </c>
      <c r="H143" s="334">
        <v>18</v>
      </c>
    </row>
    <row r="144" spans="1:8" ht="19.2" customHeight="1" x14ac:dyDescent="0.6">
      <c r="A144" s="324" t="s">
        <v>440</v>
      </c>
      <c r="B144" s="389" t="s">
        <v>366</v>
      </c>
      <c r="C144" s="326" t="s">
        <v>598</v>
      </c>
      <c r="D144" s="324" t="s">
        <v>449</v>
      </c>
      <c r="E144" s="325">
        <v>45448</v>
      </c>
      <c r="F144" s="325">
        <v>45448</v>
      </c>
      <c r="G144" s="324" t="s">
        <v>443</v>
      </c>
      <c r="H144" s="334">
        <v>18</v>
      </c>
    </row>
    <row r="145" spans="1:8" ht="19.2" customHeight="1" x14ac:dyDescent="0.6">
      <c r="A145" s="318" t="s">
        <v>440</v>
      </c>
      <c r="B145" s="355">
        <v>6</v>
      </c>
      <c r="C145" s="322" t="s">
        <v>599</v>
      </c>
      <c r="D145" s="322" t="s">
        <v>600</v>
      </c>
      <c r="E145" s="323">
        <v>45427</v>
      </c>
      <c r="F145" s="323">
        <v>45446</v>
      </c>
      <c r="G145" s="322" t="s">
        <v>443</v>
      </c>
      <c r="H145" s="333">
        <v>1542</v>
      </c>
    </row>
    <row r="146" spans="1:8" ht="19.2" customHeight="1" x14ac:dyDescent="0.6">
      <c r="A146" s="318" t="s">
        <v>440</v>
      </c>
      <c r="B146" s="385" t="s">
        <v>367</v>
      </c>
      <c r="C146" s="327" t="s">
        <v>601</v>
      </c>
      <c r="D146" s="318" t="s">
        <v>600</v>
      </c>
      <c r="E146" s="328">
        <v>45427</v>
      </c>
      <c r="F146" s="328">
        <v>45446</v>
      </c>
      <c r="G146" s="318" t="s">
        <v>443</v>
      </c>
      <c r="H146" s="335">
        <v>1069</v>
      </c>
    </row>
    <row r="147" spans="1:8" ht="19.2" customHeight="1" x14ac:dyDescent="0.6">
      <c r="A147" s="324" t="s">
        <v>440</v>
      </c>
      <c r="B147" s="344" t="s">
        <v>368</v>
      </c>
      <c r="C147" s="326" t="s">
        <v>468</v>
      </c>
      <c r="D147" s="324" t="s">
        <v>454</v>
      </c>
      <c r="E147" s="325">
        <v>45427</v>
      </c>
      <c r="F147" s="325">
        <v>45429</v>
      </c>
      <c r="G147" s="324" t="s">
        <v>443</v>
      </c>
      <c r="H147" s="334">
        <v>213</v>
      </c>
    </row>
    <row r="148" spans="1:8" ht="19.2" customHeight="1" x14ac:dyDescent="0.6">
      <c r="A148" s="324" t="s">
        <v>440</v>
      </c>
      <c r="B148" s="344" t="s">
        <v>369</v>
      </c>
      <c r="C148" s="326" t="s">
        <v>602</v>
      </c>
      <c r="D148" s="324" t="s">
        <v>479</v>
      </c>
      <c r="E148" s="325">
        <v>45432</v>
      </c>
      <c r="F148" s="325">
        <v>45436</v>
      </c>
      <c r="G148" s="324" t="s">
        <v>443</v>
      </c>
      <c r="H148" s="334">
        <v>213</v>
      </c>
    </row>
    <row r="149" spans="1:8" ht="19.2" customHeight="1" x14ac:dyDescent="0.6">
      <c r="A149" s="324" t="s">
        <v>440</v>
      </c>
      <c r="B149" s="349" t="s">
        <v>370</v>
      </c>
      <c r="C149" s="326" t="s">
        <v>603</v>
      </c>
      <c r="D149" s="324" t="s">
        <v>473</v>
      </c>
      <c r="E149" s="325">
        <v>45439</v>
      </c>
      <c r="F149" s="325">
        <v>45440</v>
      </c>
      <c r="G149" s="324" t="s">
        <v>443</v>
      </c>
      <c r="H149" s="334">
        <v>214</v>
      </c>
    </row>
    <row r="150" spans="1:8" ht="19.2" customHeight="1" x14ac:dyDescent="0.6">
      <c r="A150" s="324" t="s">
        <v>440</v>
      </c>
      <c r="B150" s="349" t="s">
        <v>371</v>
      </c>
      <c r="C150" s="326" t="s">
        <v>604</v>
      </c>
      <c r="D150" s="324" t="s">
        <v>473</v>
      </c>
      <c r="E150" s="325">
        <v>45441</v>
      </c>
      <c r="F150" s="325">
        <v>45442</v>
      </c>
      <c r="G150" s="324" t="s">
        <v>443</v>
      </c>
      <c r="H150" s="334">
        <v>214</v>
      </c>
    </row>
    <row r="151" spans="1:8" ht="19.2" customHeight="1" x14ac:dyDescent="0.6">
      <c r="A151" s="324" t="s">
        <v>440</v>
      </c>
      <c r="B151" s="349" t="s">
        <v>372</v>
      </c>
      <c r="C151" s="326" t="s">
        <v>605</v>
      </c>
      <c r="D151" s="324" t="s">
        <v>473</v>
      </c>
      <c r="E151" s="325">
        <v>45443</v>
      </c>
      <c r="F151" s="325">
        <v>45446</v>
      </c>
      <c r="G151" s="324" t="s">
        <v>443</v>
      </c>
      <c r="H151" s="334">
        <v>215</v>
      </c>
    </row>
    <row r="152" spans="1:8" ht="19.2" customHeight="1" x14ac:dyDescent="0.6">
      <c r="A152" s="318" t="s">
        <v>440</v>
      </c>
      <c r="B152" s="385" t="s">
        <v>373</v>
      </c>
      <c r="C152" s="327" t="s">
        <v>606</v>
      </c>
      <c r="D152" s="318" t="s">
        <v>454</v>
      </c>
      <c r="E152" s="328">
        <v>45427</v>
      </c>
      <c r="F152" s="328">
        <v>45429</v>
      </c>
      <c r="G152" s="318" t="s">
        <v>443</v>
      </c>
      <c r="H152" s="335">
        <v>49</v>
      </c>
    </row>
    <row r="153" spans="1:8" ht="19.2" customHeight="1" x14ac:dyDescent="0.6">
      <c r="A153" s="324" t="s">
        <v>440</v>
      </c>
      <c r="B153" s="344" t="s">
        <v>374</v>
      </c>
      <c r="C153" s="326" t="s">
        <v>468</v>
      </c>
      <c r="D153" s="324" t="s">
        <v>449</v>
      </c>
      <c r="E153" s="325">
        <v>45427</v>
      </c>
      <c r="F153" s="325">
        <v>45427</v>
      </c>
      <c r="G153" s="324" t="s">
        <v>443</v>
      </c>
      <c r="H153" s="334">
        <v>13</v>
      </c>
    </row>
    <row r="154" spans="1:8" ht="19.2" customHeight="1" x14ac:dyDescent="0.6">
      <c r="A154" s="324" t="s">
        <v>440</v>
      </c>
      <c r="B154" s="344" t="s">
        <v>375</v>
      </c>
      <c r="C154" s="326" t="s">
        <v>602</v>
      </c>
      <c r="D154" s="324" t="s">
        <v>449</v>
      </c>
      <c r="E154" s="325">
        <v>45427</v>
      </c>
      <c r="F154" s="325">
        <v>45427</v>
      </c>
      <c r="G154" s="324" t="s">
        <v>443</v>
      </c>
      <c r="H154" s="334">
        <v>12</v>
      </c>
    </row>
    <row r="155" spans="1:8" ht="19.2" customHeight="1" x14ac:dyDescent="0.6">
      <c r="A155" s="324" t="s">
        <v>440</v>
      </c>
      <c r="B155" s="349" t="s">
        <v>376</v>
      </c>
      <c r="C155" s="326" t="s">
        <v>607</v>
      </c>
      <c r="D155" s="324" t="s">
        <v>449</v>
      </c>
      <c r="E155" s="325">
        <v>45428</v>
      </c>
      <c r="F155" s="325">
        <v>45428</v>
      </c>
      <c r="G155" s="324" t="s">
        <v>443</v>
      </c>
      <c r="H155" s="334">
        <v>12</v>
      </c>
    </row>
    <row r="156" spans="1:8" ht="19.2" customHeight="1" x14ac:dyDescent="0.6">
      <c r="A156" s="324" t="s">
        <v>440</v>
      </c>
      <c r="B156" s="349" t="s">
        <v>377</v>
      </c>
      <c r="C156" s="326" t="s">
        <v>608</v>
      </c>
      <c r="D156" s="324" t="s">
        <v>449</v>
      </c>
      <c r="E156" s="325">
        <v>45429</v>
      </c>
      <c r="F156" s="325">
        <v>45429</v>
      </c>
      <c r="G156" s="324" t="s">
        <v>443</v>
      </c>
      <c r="H156" s="334">
        <v>12</v>
      </c>
    </row>
    <row r="157" spans="1:8" ht="19.2" customHeight="1" x14ac:dyDescent="0.6">
      <c r="A157" s="318" t="s">
        <v>440</v>
      </c>
      <c r="B157" s="385" t="s">
        <v>378</v>
      </c>
      <c r="C157" s="327" t="s">
        <v>609</v>
      </c>
      <c r="D157" s="318" t="s">
        <v>467</v>
      </c>
      <c r="E157" s="328">
        <v>45427</v>
      </c>
      <c r="F157" s="328">
        <v>45432</v>
      </c>
      <c r="G157" s="318" t="s">
        <v>443</v>
      </c>
      <c r="H157" s="335">
        <v>105</v>
      </c>
    </row>
    <row r="158" spans="1:8" ht="19.2" customHeight="1" x14ac:dyDescent="0.6">
      <c r="A158" s="324" t="s">
        <v>440</v>
      </c>
      <c r="B158" s="344" t="s">
        <v>379</v>
      </c>
      <c r="C158" s="326" t="s">
        <v>468</v>
      </c>
      <c r="D158" s="324" t="s">
        <v>449</v>
      </c>
      <c r="E158" s="325">
        <v>45427</v>
      </c>
      <c r="F158" s="325">
        <v>45427</v>
      </c>
      <c r="G158" s="324" t="s">
        <v>443</v>
      </c>
      <c r="H158" s="334">
        <v>27</v>
      </c>
    </row>
    <row r="159" spans="1:8" ht="19.2" customHeight="1" x14ac:dyDescent="0.6">
      <c r="A159" s="324" t="s">
        <v>440</v>
      </c>
      <c r="B159" s="344" t="s">
        <v>380</v>
      </c>
      <c r="C159" s="326" t="s">
        <v>602</v>
      </c>
      <c r="D159" s="324" t="s">
        <v>449</v>
      </c>
      <c r="E159" s="325">
        <v>45428</v>
      </c>
      <c r="F159" s="325">
        <v>45428</v>
      </c>
      <c r="G159" s="324" t="s">
        <v>443</v>
      </c>
      <c r="H159" s="334">
        <v>26</v>
      </c>
    </row>
    <row r="160" spans="1:8" ht="19.2" customHeight="1" x14ac:dyDescent="0.6">
      <c r="A160" s="324" t="s">
        <v>440</v>
      </c>
      <c r="B160" s="349" t="s">
        <v>381</v>
      </c>
      <c r="C160" s="326" t="s">
        <v>610</v>
      </c>
      <c r="D160" s="324" t="s">
        <v>449</v>
      </c>
      <c r="E160" s="325">
        <v>45429</v>
      </c>
      <c r="F160" s="325">
        <v>45429</v>
      </c>
      <c r="G160" s="324" t="s">
        <v>443</v>
      </c>
      <c r="H160" s="334">
        <v>26</v>
      </c>
    </row>
    <row r="161" spans="1:8" ht="19.2" customHeight="1" x14ac:dyDescent="0.6">
      <c r="A161" s="324" t="s">
        <v>440</v>
      </c>
      <c r="B161" s="349" t="s">
        <v>382</v>
      </c>
      <c r="C161" s="326" t="s">
        <v>611</v>
      </c>
      <c r="D161" s="324" t="s">
        <v>449</v>
      </c>
      <c r="E161" s="325">
        <v>45432</v>
      </c>
      <c r="F161" s="325">
        <v>45432</v>
      </c>
      <c r="G161" s="324" t="s">
        <v>443</v>
      </c>
      <c r="H161" s="334">
        <v>26</v>
      </c>
    </row>
    <row r="162" spans="1:8" ht="19.2" customHeight="1" x14ac:dyDescent="0.6">
      <c r="A162" s="318" t="s">
        <v>440</v>
      </c>
      <c r="B162" s="385" t="s">
        <v>383</v>
      </c>
      <c r="C162" s="327" t="s">
        <v>612</v>
      </c>
      <c r="D162" s="318" t="s">
        <v>489</v>
      </c>
      <c r="E162" s="328">
        <v>45432</v>
      </c>
      <c r="F162" s="328">
        <v>45440</v>
      </c>
      <c r="G162" s="318" t="s">
        <v>443</v>
      </c>
      <c r="H162" s="335">
        <v>173</v>
      </c>
    </row>
    <row r="163" spans="1:8" ht="19.2" customHeight="1" x14ac:dyDescent="0.6">
      <c r="A163" s="324" t="s">
        <v>440</v>
      </c>
      <c r="B163" s="344" t="s">
        <v>384</v>
      </c>
      <c r="C163" s="326" t="s">
        <v>468</v>
      </c>
      <c r="D163" s="324" t="s">
        <v>449</v>
      </c>
      <c r="E163" s="325">
        <v>45432</v>
      </c>
      <c r="F163" s="325">
        <v>45432</v>
      </c>
      <c r="G163" s="324" t="s">
        <v>443</v>
      </c>
      <c r="H163" s="334">
        <v>25</v>
      </c>
    </row>
    <row r="164" spans="1:8" ht="19.2" customHeight="1" x14ac:dyDescent="0.6">
      <c r="A164" s="324" t="s">
        <v>440</v>
      </c>
      <c r="B164" s="344" t="s">
        <v>385</v>
      </c>
      <c r="C164" s="326" t="s">
        <v>613</v>
      </c>
      <c r="D164" s="324" t="s">
        <v>449</v>
      </c>
      <c r="E164" s="325">
        <v>45433</v>
      </c>
      <c r="F164" s="325">
        <v>45433</v>
      </c>
      <c r="G164" s="324" t="s">
        <v>443</v>
      </c>
      <c r="H164" s="334">
        <v>24</v>
      </c>
    </row>
    <row r="165" spans="1:8" ht="19.2" customHeight="1" x14ac:dyDescent="0.6">
      <c r="A165" s="324" t="s">
        <v>440</v>
      </c>
      <c r="B165" s="344" t="s">
        <v>386</v>
      </c>
      <c r="C165" s="326" t="s">
        <v>614</v>
      </c>
      <c r="D165" s="324" t="s">
        <v>449</v>
      </c>
      <c r="E165" s="325">
        <v>45434</v>
      </c>
      <c r="F165" s="325">
        <v>45434</v>
      </c>
      <c r="G165" s="324" t="s">
        <v>443</v>
      </c>
      <c r="H165" s="334">
        <v>24</v>
      </c>
    </row>
    <row r="166" spans="1:8" ht="19.2" customHeight="1" x14ac:dyDescent="0.6">
      <c r="A166" s="324" t="s">
        <v>440</v>
      </c>
      <c r="B166" s="344" t="s">
        <v>387</v>
      </c>
      <c r="C166" s="326" t="s">
        <v>615</v>
      </c>
      <c r="D166" s="324" t="s">
        <v>449</v>
      </c>
      <c r="E166" s="325">
        <v>45435</v>
      </c>
      <c r="F166" s="325">
        <v>45435</v>
      </c>
      <c r="G166" s="324" t="s">
        <v>443</v>
      </c>
      <c r="H166" s="334">
        <v>25</v>
      </c>
    </row>
    <row r="167" spans="1:8" ht="19.2" customHeight="1" x14ac:dyDescent="0.6">
      <c r="A167" s="324" t="s">
        <v>440</v>
      </c>
      <c r="B167" s="344" t="s">
        <v>388</v>
      </c>
      <c r="C167" s="326" t="s">
        <v>616</v>
      </c>
      <c r="D167" s="324" t="s">
        <v>449</v>
      </c>
      <c r="E167" s="325">
        <v>45436</v>
      </c>
      <c r="F167" s="325">
        <v>45436</v>
      </c>
      <c r="G167" s="324" t="s">
        <v>443</v>
      </c>
      <c r="H167" s="334">
        <v>25</v>
      </c>
    </row>
    <row r="168" spans="1:8" ht="19.2" customHeight="1" x14ac:dyDescent="0.6">
      <c r="A168" s="324" t="s">
        <v>440</v>
      </c>
      <c r="B168" s="344" t="s">
        <v>389</v>
      </c>
      <c r="C168" s="326" t="s">
        <v>617</v>
      </c>
      <c r="D168" s="324" t="s">
        <v>449</v>
      </c>
      <c r="E168" s="325">
        <v>45439</v>
      </c>
      <c r="F168" s="325">
        <v>45439</v>
      </c>
      <c r="G168" s="324" t="s">
        <v>443</v>
      </c>
      <c r="H168" s="334">
        <v>25</v>
      </c>
    </row>
    <row r="169" spans="1:8" ht="19.2" customHeight="1" x14ac:dyDescent="0.6">
      <c r="A169" s="324" t="s">
        <v>440</v>
      </c>
      <c r="B169" s="344" t="s">
        <v>390</v>
      </c>
      <c r="C169" s="326" t="s">
        <v>618</v>
      </c>
      <c r="D169" s="324" t="s">
        <v>449</v>
      </c>
      <c r="E169" s="325">
        <v>45440</v>
      </c>
      <c r="F169" s="325">
        <v>45440</v>
      </c>
      <c r="G169" s="324" t="s">
        <v>443</v>
      </c>
      <c r="H169" s="334">
        <v>25</v>
      </c>
    </row>
    <row r="170" spans="1:8" ht="19.2" customHeight="1" x14ac:dyDescent="0.6">
      <c r="A170" s="318" t="s">
        <v>440</v>
      </c>
      <c r="B170" s="385" t="s">
        <v>391</v>
      </c>
      <c r="C170" s="327" t="s">
        <v>619</v>
      </c>
      <c r="D170" s="318" t="s">
        <v>449</v>
      </c>
      <c r="E170" s="328">
        <v>45441</v>
      </c>
      <c r="F170" s="328">
        <v>45441</v>
      </c>
      <c r="G170" s="318" t="s">
        <v>443</v>
      </c>
      <c r="H170" s="335">
        <v>49</v>
      </c>
    </row>
    <row r="171" spans="1:8" ht="19.2" customHeight="1" x14ac:dyDescent="0.6">
      <c r="A171" s="324" t="s">
        <v>440</v>
      </c>
      <c r="B171" s="349" t="s">
        <v>392</v>
      </c>
      <c r="C171" s="326" t="s">
        <v>620</v>
      </c>
      <c r="D171" s="324" t="s">
        <v>449</v>
      </c>
      <c r="E171" s="325">
        <v>45441</v>
      </c>
      <c r="F171" s="325">
        <v>45441</v>
      </c>
      <c r="G171" s="324" t="s">
        <v>443</v>
      </c>
      <c r="H171" s="334">
        <v>49</v>
      </c>
    </row>
    <row r="172" spans="1:8" ht="19.2" customHeight="1" x14ac:dyDescent="0.6">
      <c r="A172" s="318" t="s">
        <v>440</v>
      </c>
      <c r="B172" s="385" t="s">
        <v>393</v>
      </c>
      <c r="C172" s="327" t="s">
        <v>621</v>
      </c>
      <c r="D172" s="318" t="s">
        <v>454</v>
      </c>
      <c r="E172" s="328">
        <v>45441</v>
      </c>
      <c r="F172" s="328">
        <v>45443</v>
      </c>
      <c r="G172" s="318" t="s">
        <v>443</v>
      </c>
      <c r="H172" s="335">
        <v>97</v>
      </c>
    </row>
    <row r="173" spans="1:8" ht="19.2" customHeight="1" x14ac:dyDescent="0.6">
      <c r="A173" s="324" t="s">
        <v>440</v>
      </c>
      <c r="B173" s="389" t="s">
        <v>394</v>
      </c>
      <c r="C173" s="326" t="s">
        <v>622</v>
      </c>
      <c r="D173" s="324" t="s">
        <v>449</v>
      </c>
      <c r="E173" s="325">
        <v>45441</v>
      </c>
      <c r="F173" s="325">
        <v>45441</v>
      </c>
      <c r="G173" s="324" t="s">
        <v>443</v>
      </c>
      <c r="H173" s="334">
        <v>32</v>
      </c>
    </row>
    <row r="174" spans="1:8" ht="19.2" customHeight="1" x14ac:dyDescent="0.6">
      <c r="A174" s="324" t="s">
        <v>440</v>
      </c>
      <c r="B174" s="389" t="s">
        <v>405</v>
      </c>
      <c r="C174" s="326" t="s">
        <v>623</v>
      </c>
      <c r="D174" s="324" t="s">
        <v>449</v>
      </c>
      <c r="E174" s="325">
        <v>45442</v>
      </c>
      <c r="F174" s="325">
        <v>45442</v>
      </c>
      <c r="G174" s="324" t="s">
        <v>443</v>
      </c>
      <c r="H174" s="334">
        <v>32</v>
      </c>
    </row>
    <row r="175" spans="1:8" ht="19.2" customHeight="1" x14ac:dyDescent="0.6">
      <c r="A175" s="324" t="s">
        <v>440</v>
      </c>
      <c r="B175" s="389" t="s">
        <v>408</v>
      </c>
      <c r="C175" s="326" t="s">
        <v>624</v>
      </c>
      <c r="D175" s="324" t="s">
        <v>449</v>
      </c>
      <c r="E175" s="325">
        <v>45443</v>
      </c>
      <c r="F175" s="325">
        <v>45443</v>
      </c>
      <c r="G175" s="324" t="s">
        <v>443</v>
      </c>
      <c r="H175" s="334">
        <v>33</v>
      </c>
    </row>
    <row r="176" spans="1:8" ht="19.2" customHeight="1" x14ac:dyDescent="0.6">
      <c r="A176" s="318" t="s">
        <v>440</v>
      </c>
      <c r="B176" s="436">
        <v>8</v>
      </c>
      <c r="C176" s="322" t="s">
        <v>625</v>
      </c>
      <c r="D176" s="322" t="s">
        <v>479</v>
      </c>
      <c r="E176" s="323">
        <v>45443</v>
      </c>
      <c r="F176" s="323">
        <v>45449</v>
      </c>
      <c r="G176" s="322" t="s">
        <v>443</v>
      </c>
      <c r="H176" s="333">
        <v>16</v>
      </c>
    </row>
    <row r="177" spans="1:8" ht="19.2" customHeight="1" x14ac:dyDescent="0.6">
      <c r="A177" s="324" t="s">
        <v>440</v>
      </c>
      <c r="B177" s="389" t="s">
        <v>426</v>
      </c>
      <c r="C177" s="326" t="s">
        <v>626</v>
      </c>
      <c r="D177" s="324" t="s">
        <v>479</v>
      </c>
      <c r="E177" s="325">
        <v>45443</v>
      </c>
      <c r="F177" s="325">
        <v>45449</v>
      </c>
      <c r="G177" s="324" t="s">
        <v>443</v>
      </c>
      <c r="H177" s="334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48B2-17A1-4AF1-9EA7-9E433C86552C}">
  <dimension ref="A1:AG316"/>
  <sheetViews>
    <sheetView showZeros="0" view="pageBreakPreview" zoomScale="80" zoomScaleNormal="91" zoomScaleSheetLayoutView="80" workbookViewId="0">
      <selection activeCell="A300" sqref="A300"/>
    </sheetView>
  </sheetViews>
  <sheetFormatPr baseColWidth="10" defaultColWidth="8.69921875" defaultRowHeight="16.5" customHeight="1" outlineLevelRow="1" outlineLevelCol="1" x14ac:dyDescent="0.6"/>
  <cols>
    <col min="1" max="1" width="10.59765625" style="309" customWidth="1"/>
    <col min="2" max="2" width="52.19921875" style="307" customWidth="1"/>
    <col min="3" max="3" width="7.44921875" style="309" customWidth="1"/>
    <col min="4" max="4" width="8.546875" style="309" customWidth="1"/>
    <col min="5" max="5" width="15.84765625" style="307" customWidth="1"/>
    <col min="6" max="6" width="15.84765625" style="308" customWidth="1"/>
    <col min="7" max="7" width="8.69921875" style="61" customWidth="1"/>
    <col min="8" max="13" width="8.69921875" style="62" customWidth="1" outlineLevel="1"/>
    <col min="14" max="15" width="8.69921875" style="63" customWidth="1"/>
    <col min="16" max="16" width="8.69921875" style="64" customWidth="1"/>
    <col min="17" max="18" width="8.69921875" style="65" customWidth="1"/>
    <col min="19" max="19" width="14.69921875" style="66" customWidth="1"/>
    <col min="20" max="21" width="8.69921875" style="67" customWidth="1"/>
    <col min="22" max="22" width="8.69921875" style="64" customWidth="1"/>
    <col min="23" max="24" width="8.69921875" style="65" customWidth="1"/>
    <col min="25" max="25" width="13.75" style="62" customWidth="1"/>
    <col min="26" max="16384" width="8.69921875" style="62"/>
  </cols>
  <sheetData>
    <row r="1" spans="1:25" ht="21" customHeight="1" x14ac:dyDescent="0.6">
      <c r="A1" s="55"/>
      <c r="B1" s="56" t="s">
        <v>204</v>
      </c>
      <c r="C1" s="57"/>
      <c r="D1" s="58"/>
      <c r="E1" s="59"/>
      <c r="F1" s="60"/>
    </row>
    <row r="2" spans="1:25" ht="21" customHeight="1" x14ac:dyDescent="0.6">
      <c r="A2" s="68"/>
      <c r="B2" s="69" t="s">
        <v>205</v>
      </c>
      <c r="C2" s="70"/>
      <c r="D2" s="71"/>
      <c r="E2" s="72"/>
      <c r="F2" s="73"/>
    </row>
    <row r="3" spans="1:25" ht="21" customHeight="1" thickBot="1" x14ac:dyDescent="0.65">
      <c r="A3" s="68"/>
      <c r="B3" s="74" t="s">
        <v>206</v>
      </c>
      <c r="C3" s="71"/>
      <c r="D3" s="71"/>
      <c r="E3" s="72"/>
      <c r="F3" s="73"/>
    </row>
    <row r="4" spans="1:25" ht="14.4" x14ac:dyDescent="0.55000000000000004">
      <c r="A4" s="75" t="s">
        <v>207</v>
      </c>
      <c r="B4" s="76" t="s">
        <v>208</v>
      </c>
      <c r="C4" s="76" t="s">
        <v>209</v>
      </c>
      <c r="D4" s="76" t="s">
        <v>210</v>
      </c>
      <c r="E4" s="77" t="s">
        <v>211</v>
      </c>
      <c r="F4" s="78" t="s">
        <v>212</v>
      </c>
      <c r="G4" s="79"/>
      <c r="H4" s="45" t="s">
        <v>213</v>
      </c>
      <c r="I4" s="46"/>
      <c r="J4" s="46"/>
      <c r="K4" s="46"/>
      <c r="L4" s="46"/>
      <c r="M4" s="47"/>
      <c r="N4" s="48" t="s">
        <v>214</v>
      </c>
      <c r="O4" s="49"/>
      <c r="P4" s="49"/>
      <c r="Q4" s="49"/>
      <c r="R4" s="49"/>
      <c r="S4" s="50"/>
      <c r="T4" s="45" t="s">
        <v>215</v>
      </c>
      <c r="U4" s="46"/>
      <c r="V4" s="46"/>
      <c r="W4" s="46"/>
      <c r="X4" s="46"/>
      <c r="Y4" s="47"/>
    </row>
    <row r="5" spans="1:25" ht="17.7" customHeight="1" thickBot="1" x14ac:dyDescent="0.65">
      <c r="A5"/>
      <c r="B5" s="80" t="s">
        <v>216</v>
      </c>
      <c r="C5" s="80" t="s">
        <v>216</v>
      </c>
      <c r="D5" s="80" t="s">
        <v>216</v>
      </c>
      <c r="E5" s="81" t="s">
        <v>216</v>
      </c>
      <c r="F5" s="82" t="s">
        <v>216</v>
      </c>
      <c r="G5" s="83"/>
      <c r="H5" s="35" t="s">
        <v>9</v>
      </c>
      <c r="I5" s="36" t="s">
        <v>217</v>
      </c>
      <c r="J5" s="36" t="s">
        <v>218</v>
      </c>
      <c r="K5" s="36" t="s">
        <v>219</v>
      </c>
      <c r="L5" s="36" t="s">
        <v>220</v>
      </c>
      <c r="M5" s="37" t="s">
        <v>221</v>
      </c>
      <c r="N5" s="84" t="s">
        <v>9</v>
      </c>
      <c r="O5" s="85" t="s">
        <v>217</v>
      </c>
      <c r="P5" s="86" t="s">
        <v>218</v>
      </c>
      <c r="Q5" s="87" t="s">
        <v>219</v>
      </c>
      <c r="R5" s="87" t="s">
        <v>220</v>
      </c>
      <c r="S5" s="88" t="s">
        <v>221</v>
      </c>
      <c r="T5" s="89" t="s">
        <v>9</v>
      </c>
      <c r="U5" s="90" t="s">
        <v>217</v>
      </c>
      <c r="V5" s="86" t="s">
        <v>218</v>
      </c>
      <c r="W5" s="87" t="s">
        <v>219</v>
      </c>
      <c r="X5" s="87" t="s">
        <v>220</v>
      </c>
      <c r="Y5" s="37" t="s">
        <v>221</v>
      </c>
    </row>
    <row r="6" spans="1:25" ht="14.4" x14ac:dyDescent="0.55000000000000004">
      <c r="A6" s="91" t="s">
        <v>222</v>
      </c>
      <c r="B6" s="92" t="s">
        <v>181</v>
      </c>
      <c r="C6" s="93"/>
      <c r="D6" s="93"/>
      <c r="E6" s="94"/>
      <c r="F6" s="95">
        <f>SUM(F7:F8)</f>
        <v>1250000</v>
      </c>
      <c r="G6" s="96"/>
      <c r="H6" s="97"/>
      <c r="I6" s="95"/>
      <c r="J6" s="95"/>
      <c r="K6" s="95"/>
      <c r="L6" s="95"/>
      <c r="M6" s="95"/>
      <c r="N6" s="98"/>
      <c r="O6" s="99"/>
      <c r="P6" s="100"/>
      <c r="Q6" s="95"/>
      <c r="R6" s="101"/>
      <c r="S6" s="95">
        <f>SUM(S7:S8)</f>
        <v>1250000</v>
      </c>
      <c r="T6" s="102"/>
      <c r="U6" s="103"/>
      <c r="V6" s="100"/>
      <c r="W6" s="101"/>
      <c r="X6" s="101"/>
      <c r="Y6" s="104">
        <f>SUM(Y7:Y8)</f>
        <v>1250000</v>
      </c>
    </row>
    <row r="7" spans="1:25" ht="14.4" outlineLevel="1" x14ac:dyDescent="0.55000000000000004">
      <c r="A7" s="38" t="s">
        <v>223</v>
      </c>
      <c r="B7" s="105" t="s">
        <v>224</v>
      </c>
      <c r="C7" s="106" t="s">
        <v>225</v>
      </c>
      <c r="D7" s="107">
        <v>1</v>
      </c>
      <c r="E7" s="108">
        <v>1250000</v>
      </c>
      <c r="F7" s="109">
        <v>1250000</v>
      </c>
      <c r="G7" s="110">
        <v>1</v>
      </c>
      <c r="H7" s="111"/>
      <c r="I7" s="109"/>
      <c r="J7" s="109"/>
      <c r="K7" s="109"/>
      <c r="L7" s="109"/>
      <c r="M7" s="112"/>
      <c r="N7" s="113">
        <v>1</v>
      </c>
      <c r="O7" s="114">
        <f t="shared" ref="O7" si="0">IFERROR(N7*G7/D7,0)</f>
        <v>1</v>
      </c>
      <c r="P7" s="115">
        <f t="shared" ref="P7" si="1">(O7*100%)/G7</f>
        <v>1</v>
      </c>
      <c r="Q7" s="116"/>
      <c r="R7" s="117">
        <f t="shared" ref="R7" si="2">+IF(O7=0,"",Q7/O7)</f>
        <v>0</v>
      </c>
      <c r="S7" s="118">
        <f t="shared" ref="S7" si="3">P7*F7</f>
        <v>1250000</v>
      </c>
      <c r="T7" s="119">
        <f t="shared" ref="T7:U7" si="4">+N7+H7</f>
        <v>1</v>
      </c>
      <c r="U7" s="120">
        <f t="shared" si="4"/>
        <v>1</v>
      </c>
      <c r="V7" s="115">
        <f t="shared" ref="V7" si="5">J7+P7</f>
        <v>1</v>
      </c>
      <c r="W7" s="117">
        <f t="shared" ref="W7" si="6">+Q7+K7</f>
        <v>0</v>
      </c>
      <c r="X7" s="117">
        <f t="shared" ref="X7" si="7">+IF(U7=0,"",W7/U7)</f>
        <v>0</v>
      </c>
      <c r="Y7" s="118">
        <f t="shared" ref="Y7" si="8">F7*V7</f>
        <v>1250000</v>
      </c>
    </row>
    <row r="8" spans="1:25" ht="14.4" outlineLevel="1" x14ac:dyDescent="0.55000000000000004">
      <c r="A8" s="52"/>
      <c r="B8" s="121"/>
      <c r="C8" s="122"/>
      <c r="D8" s="123"/>
      <c r="E8" s="124"/>
      <c r="F8" s="125"/>
      <c r="G8" s="110"/>
      <c r="H8" s="126"/>
      <c r="I8" s="125"/>
      <c r="J8" s="125"/>
      <c r="K8" s="125"/>
      <c r="L8" s="125"/>
      <c r="M8" s="127"/>
      <c r="N8" s="128"/>
      <c r="O8" s="129"/>
      <c r="P8" s="130"/>
      <c r="Q8" s="125"/>
      <c r="R8" s="131"/>
      <c r="S8" s="127"/>
      <c r="T8" s="132"/>
      <c r="U8" s="133"/>
      <c r="V8" s="130"/>
      <c r="W8" s="131"/>
      <c r="X8" s="131"/>
      <c r="Y8" s="127"/>
    </row>
    <row r="9" spans="1:25" ht="14.4" x14ac:dyDescent="0.55000000000000004">
      <c r="A9" s="134"/>
      <c r="B9" s="135"/>
      <c r="C9" s="136"/>
      <c r="D9" s="137"/>
      <c r="E9" s="138"/>
      <c r="F9" s="139"/>
      <c r="G9" s="140"/>
      <c r="H9" s="141"/>
      <c r="I9" s="142"/>
      <c r="J9" s="142"/>
      <c r="K9" s="142"/>
      <c r="L9" s="142"/>
      <c r="M9" s="139"/>
      <c r="N9" s="143"/>
      <c r="O9" s="144"/>
      <c r="P9" s="145"/>
      <c r="Q9" s="142"/>
      <c r="R9" s="146"/>
      <c r="S9" s="139"/>
      <c r="T9" s="147"/>
      <c r="U9" s="148"/>
      <c r="V9" s="145"/>
      <c r="W9" s="146"/>
      <c r="X9" s="146"/>
      <c r="Y9" s="139"/>
    </row>
    <row r="10" spans="1:25" ht="14.4" outlineLevel="1" x14ac:dyDescent="0.55000000000000004">
      <c r="A10" s="38" t="s">
        <v>227</v>
      </c>
      <c r="B10" s="149" t="s">
        <v>177</v>
      </c>
      <c r="C10" s="106" t="s">
        <v>228</v>
      </c>
      <c r="D10" s="123">
        <v>4</v>
      </c>
      <c r="E10" s="108">
        <v>5514346.7778188745</v>
      </c>
      <c r="F10" s="116">
        <v>22057387.111275498</v>
      </c>
      <c r="G10" s="110">
        <v>1</v>
      </c>
      <c r="H10" s="150"/>
      <c r="I10" s="116"/>
      <c r="J10" s="116"/>
      <c r="K10" s="116"/>
      <c r="L10" s="116"/>
      <c r="M10" s="118"/>
      <c r="N10" s="113">
        <v>4</v>
      </c>
      <c r="O10" s="114">
        <f t="shared" ref="O10:O112" si="9">IFERROR(N10*G10/D10,0)</f>
        <v>1</v>
      </c>
      <c r="P10" s="115">
        <f t="shared" ref="P10:P112" si="10">(O10*100%)/G10</f>
        <v>1</v>
      </c>
      <c r="Q10" s="116"/>
      <c r="R10" s="117">
        <f t="shared" ref="R10:R112" si="11">+IF(O10=0,"",Q10/O10)</f>
        <v>0</v>
      </c>
      <c r="S10" s="118">
        <f t="shared" ref="S10:S112" si="12">P10*F10</f>
        <v>22057387.111275498</v>
      </c>
      <c r="T10" s="119">
        <f t="shared" ref="T10:U112" si="13">+N10+H10</f>
        <v>4</v>
      </c>
      <c r="U10" s="120">
        <f t="shared" si="13"/>
        <v>1</v>
      </c>
      <c r="V10" s="115">
        <f t="shared" ref="V10:V112" si="14">J10+P10</f>
        <v>1</v>
      </c>
      <c r="W10" s="117">
        <f t="shared" ref="W10:W112" si="15">+Q10+K10</f>
        <v>0</v>
      </c>
      <c r="X10" s="117">
        <f t="shared" ref="X10:X112" si="16">+IF(U10=0,"",W10/U10)</f>
        <v>0</v>
      </c>
      <c r="Y10" s="118">
        <f t="shared" ref="Y10:Y112" si="17">F10*V10</f>
        <v>22057387.111275498</v>
      </c>
    </row>
    <row r="11" spans="1:25" ht="14.4" outlineLevel="1" x14ac:dyDescent="0.55000000000000004">
      <c r="A11" s="38"/>
      <c r="B11" s="149"/>
      <c r="C11" s="106"/>
      <c r="D11" s="123"/>
      <c r="E11" s="108"/>
      <c r="F11" s="116"/>
      <c r="G11" s="110"/>
      <c r="H11" s="150"/>
      <c r="I11" s="116"/>
      <c r="J11" s="116"/>
      <c r="K11" s="116"/>
      <c r="L11" s="116"/>
      <c r="M11" s="118"/>
      <c r="N11" s="113"/>
      <c r="O11" s="114"/>
      <c r="P11" s="115"/>
      <c r="Q11" s="116"/>
      <c r="R11" s="117"/>
      <c r="S11" s="118"/>
      <c r="T11" s="119"/>
      <c r="U11" s="120"/>
      <c r="V11" s="115"/>
      <c r="W11" s="117"/>
      <c r="X11" s="117"/>
      <c r="Y11" s="118"/>
    </row>
    <row r="12" spans="1:25" ht="14.4" outlineLevel="1" x14ac:dyDescent="0.55000000000000004">
      <c r="A12" s="38" t="s">
        <v>229</v>
      </c>
      <c r="B12" s="149" t="s">
        <v>47</v>
      </c>
      <c r="C12" s="106" t="s">
        <v>230</v>
      </c>
      <c r="D12" s="123">
        <v>133</v>
      </c>
      <c r="E12" s="108">
        <v>15903.486633496988</v>
      </c>
      <c r="F12" s="109">
        <v>2115163.7222550996</v>
      </c>
      <c r="G12" s="110">
        <v>1</v>
      </c>
      <c r="H12" s="111"/>
      <c r="I12" s="109"/>
      <c r="J12" s="109"/>
      <c r="K12" s="109"/>
      <c r="L12" s="109"/>
      <c r="M12" s="112"/>
      <c r="N12" s="151">
        <v>133</v>
      </c>
      <c r="O12" s="152">
        <f t="shared" si="9"/>
        <v>1</v>
      </c>
      <c r="P12" s="153">
        <f t="shared" si="10"/>
        <v>1</v>
      </c>
      <c r="Q12" s="109"/>
      <c r="R12" s="154">
        <f t="shared" si="11"/>
        <v>0</v>
      </c>
      <c r="S12" s="112">
        <f t="shared" si="12"/>
        <v>2115163.7222550996</v>
      </c>
      <c r="T12" s="155">
        <f t="shared" si="13"/>
        <v>133</v>
      </c>
      <c r="U12" s="156">
        <f t="shared" si="13"/>
        <v>1</v>
      </c>
      <c r="V12" s="153">
        <f t="shared" si="14"/>
        <v>1</v>
      </c>
      <c r="W12" s="154">
        <f t="shared" si="15"/>
        <v>0</v>
      </c>
      <c r="X12" s="154">
        <f t="shared" si="16"/>
        <v>0</v>
      </c>
      <c r="Y12" s="112">
        <f t="shared" si="17"/>
        <v>2115163.7222550996</v>
      </c>
    </row>
    <row r="13" spans="1:25" ht="14.4" outlineLevel="1" x14ac:dyDescent="0.55000000000000004">
      <c r="A13" s="38"/>
      <c r="B13" s="149"/>
      <c r="C13" s="106"/>
      <c r="D13" s="123"/>
      <c r="E13" s="108"/>
      <c r="F13" s="109"/>
      <c r="G13" s="110"/>
      <c r="H13" s="111"/>
      <c r="I13" s="109"/>
      <c r="J13" s="109"/>
      <c r="K13" s="109"/>
      <c r="L13" s="109"/>
      <c r="M13" s="112"/>
      <c r="N13" s="151"/>
      <c r="O13" s="152"/>
      <c r="P13" s="153"/>
      <c r="Q13" s="109"/>
      <c r="R13" s="154"/>
      <c r="S13" s="112"/>
      <c r="T13" s="155"/>
      <c r="U13" s="156"/>
      <c r="V13" s="153"/>
      <c r="W13" s="154"/>
      <c r="X13" s="154"/>
      <c r="Y13" s="112"/>
    </row>
    <row r="14" spans="1:25" ht="14.4" outlineLevel="1" x14ac:dyDescent="0.55000000000000004">
      <c r="A14" s="38" t="s">
        <v>231</v>
      </c>
      <c r="B14" s="149" t="s">
        <v>179</v>
      </c>
      <c r="C14" s="106" t="s">
        <v>232</v>
      </c>
      <c r="D14" s="123">
        <v>4</v>
      </c>
      <c r="E14" s="108">
        <v>650000</v>
      </c>
      <c r="F14" s="109">
        <v>2600000</v>
      </c>
      <c r="G14" s="110">
        <v>1</v>
      </c>
      <c r="H14" s="111"/>
      <c r="I14" s="109"/>
      <c r="J14" s="109"/>
      <c r="K14" s="109"/>
      <c r="L14" s="109"/>
      <c r="M14" s="112"/>
      <c r="N14" s="151">
        <v>4</v>
      </c>
      <c r="O14" s="152">
        <f t="shared" si="9"/>
        <v>1</v>
      </c>
      <c r="P14" s="153">
        <f t="shared" si="10"/>
        <v>1</v>
      </c>
      <c r="Q14" s="109"/>
      <c r="R14" s="154">
        <f t="shared" si="11"/>
        <v>0</v>
      </c>
      <c r="S14" s="112">
        <f t="shared" si="12"/>
        <v>2600000</v>
      </c>
      <c r="T14" s="155">
        <f t="shared" si="13"/>
        <v>4</v>
      </c>
      <c r="U14" s="156">
        <f t="shared" si="13"/>
        <v>1</v>
      </c>
      <c r="V14" s="153">
        <f t="shared" si="14"/>
        <v>1</v>
      </c>
      <c r="W14" s="154">
        <f t="shared" si="15"/>
        <v>0</v>
      </c>
      <c r="X14" s="154">
        <f t="shared" si="16"/>
        <v>0</v>
      </c>
      <c r="Y14" s="112">
        <f t="shared" si="17"/>
        <v>2600000</v>
      </c>
    </row>
    <row r="15" spans="1:25" ht="14.4" outlineLevel="1" x14ac:dyDescent="0.55000000000000004">
      <c r="A15" s="38"/>
      <c r="B15" s="149"/>
      <c r="C15" s="106"/>
      <c r="D15" s="123"/>
      <c r="E15" s="108"/>
      <c r="F15" s="157"/>
      <c r="G15" s="110"/>
      <c r="H15" s="158"/>
      <c r="I15" s="157"/>
      <c r="J15" s="157"/>
      <c r="K15" s="157"/>
      <c r="L15" s="157"/>
      <c r="M15" s="159"/>
      <c r="N15" s="160"/>
      <c r="O15" s="161"/>
      <c r="P15" s="162"/>
      <c r="Q15" s="157"/>
      <c r="R15" s="163"/>
      <c r="S15" s="159"/>
      <c r="T15" s="164"/>
      <c r="U15" s="165"/>
      <c r="V15" s="162"/>
      <c r="W15" s="163"/>
      <c r="X15" s="163"/>
      <c r="Y15" s="159"/>
    </row>
    <row r="16" spans="1:25" ht="14.4" outlineLevel="1" x14ac:dyDescent="0.55000000000000004">
      <c r="A16" s="38" t="s">
        <v>233</v>
      </c>
      <c r="B16" s="166" t="s">
        <v>178</v>
      </c>
      <c r="C16" s="167" t="s">
        <v>225</v>
      </c>
      <c r="D16" s="168">
        <v>1</v>
      </c>
      <c r="E16" s="108">
        <v>200000</v>
      </c>
      <c r="F16" s="169">
        <v>200000</v>
      </c>
      <c r="G16" s="110">
        <v>1</v>
      </c>
      <c r="H16" s="170"/>
      <c r="I16" s="169"/>
      <c r="J16" s="169"/>
      <c r="K16" s="169"/>
      <c r="L16" s="169"/>
      <c r="M16" s="171"/>
      <c r="N16" s="172">
        <v>1</v>
      </c>
      <c r="O16" s="173">
        <f t="shared" si="9"/>
        <v>1</v>
      </c>
      <c r="P16" s="174">
        <f t="shared" si="10"/>
        <v>1</v>
      </c>
      <c r="Q16" s="169"/>
      <c r="R16" s="175">
        <f t="shared" si="11"/>
        <v>0</v>
      </c>
      <c r="S16" s="171">
        <f t="shared" si="12"/>
        <v>200000</v>
      </c>
      <c r="T16" s="176">
        <f t="shared" si="13"/>
        <v>1</v>
      </c>
      <c r="U16" s="177">
        <f t="shared" si="13"/>
        <v>1</v>
      </c>
      <c r="V16" s="174">
        <f t="shared" si="14"/>
        <v>1</v>
      </c>
      <c r="W16" s="175">
        <f t="shared" si="15"/>
        <v>0</v>
      </c>
      <c r="X16" s="175">
        <f t="shared" si="16"/>
        <v>0</v>
      </c>
      <c r="Y16" s="171">
        <f t="shared" si="17"/>
        <v>200000</v>
      </c>
    </row>
    <row r="17" spans="1:25" ht="14.4" outlineLevel="1" x14ac:dyDescent="0.55000000000000004">
      <c r="A17" s="38"/>
      <c r="B17" s="166"/>
      <c r="C17" s="167"/>
      <c r="D17" s="168"/>
      <c r="E17" s="108"/>
      <c r="F17" s="169"/>
      <c r="G17" s="110"/>
      <c r="H17" s="170"/>
      <c r="I17" s="169"/>
      <c r="J17" s="169"/>
      <c r="K17" s="169"/>
      <c r="L17" s="169"/>
      <c r="M17" s="171"/>
      <c r="N17" s="172"/>
      <c r="O17" s="173"/>
      <c r="P17" s="174"/>
      <c r="Q17" s="169"/>
      <c r="R17" s="175"/>
      <c r="S17" s="171"/>
      <c r="T17" s="176"/>
      <c r="U17" s="177"/>
      <c r="V17" s="174"/>
      <c r="W17" s="175"/>
      <c r="X17" s="175"/>
      <c r="Y17" s="171"/>
    </row>
    <row r="18" spans="1:25" ht="14.4" outlineLevel="1" x14ac:dyDescent="0.55000000000000004">
      <c r="A18" s="38" t="s">
        <v>234</v>
      </c>
      <c r="B18" s="166" t="s">
        <v>176</v>
      </c>
      <c r="C18" s="167" t="s">
        <v>235</v>
      </c>
      <c r="D18" s="168">
        <v>1</v>
      </c>
      <c r="E18" s="108">
        <v>500000.40192462562</v>
      </c>
      <c r="F18" s="169">
        <v>500000.40192462562</v>
      </c>
      <c r="G18" s="110">
        <v>1</v>
      </c>
      <c r="H18" s="170"/>
      <c r="I18" s="169"/>
      <c r="J18" s="169"/>
      <c r="K18" s="169"/>
      <c r="L18" s="169"/>
      <c r="M18" s="171"/>
      <c r="N18" s="172">
        <v>1</v>
      </c>
      <c r="O18" s="173">
        <f t="shared" si="9"/>
        <v>1</v>
      </c>
      <c r="P18" s="174">
        <f t="shared" si="10"/>
        <v>1</v>
      </c>
      <c r="Q18" s="169"/>
      <c r="R18" s="175">
        <f t="shared" si="11"/>
        <v>0</v>
      </c>
      <c r="S18" s="171">
        <f t="shared" si="12"/>
        <v>500000.40192462562</v>
      </c>
      <c r="T18" s="176">
        <f t="shared" si="13"/>
        <v>1</v>
      </c>
      <c r="U18" s="177">
        <f t="shared" si="13"/>
        <v>1</v>
      </c>
      <c r="V18" s="174">
        <f t="shared" si="14"/>
        <v>1</v>
      </c>
      <c r="W18" s="175">
        <f t="shared" si="15"/>
        <v>0</v>
      </c>
      <c r="X18" s="175">
        <f t="shared" si="16"/>
        <v>0</v>
      </c>
      <c r="Y18" s="171">
        <f t="shared" si="17"/>
        <v>500000.40192462562</v>
      </c>
    </row>
    <row r="19" spans="1:25" ht="14.4" outlineLevel="1" x14ac:dyDescent="0.55000000000000004">
      <c r="A19" s="38"/>
      <c r="B19" s="166"/>
      <c r="C19" s="167"/>
      <c r="D19" s="168"/>
      <c r="E19" s="108"/>
      <c r="F19" s="169"/>
      <c r="G19" s="178"/>
      <c r="H19" s="170"/>
      <c r="I19" s="169"/>
      <c r="J19" s="169"/>
      <c r="K19" s="169"/>
      <c r="L19" s="169"/>
      <c r="M19" s="171"/>
      <c r="N19" s="172"/>
      <c r="O19" s="173"/>
      <c r="P19" s="174"/>
      <c r="Q19" s="169"/>
      <c r="R19" s="175"/>
      <c r="S19" s="171"/>
      <c r="T19" s="176"/>
      <c r="U19" s="177"/>
      <c r="V19" s="174"/>
      <c r="W19" s="175"/>
      <c r="X19" s="175"/>
      <c r="Y19" s="171"/>
    </row>
    <row r="20" spans="1:25" ht="14.4" outlineLevel="1" x14ac:dyDescent="0.55000000000000004">
      <c r="A20" s="39" t="s">
        <v>182</v>
      </c>
      <c r="B20" s="166" t="s">
        <v>237</v>
      </c>
      <c r="C20" s="167" t="s">
        <v>225</v>
      </c>
      <c r="D20" s="168">
        <v>1</v>
      </c>
      <c r="E20" s="108">
        <v>1233167.8038472512</v>
      </c>
      <c r="F20" s="179">
        <v>1233167.8038472512</v>
      </c>
      <c r="G20" s="110">
        <v>1</v>
      </c>
      <c r="H20" s="170"/>
      <c r="I20" s="169"/>
      <c r="J20" s="169"/>
      <c r="K20" s="169"/>
      <c r="L20" s="169"/>
      <c r="M20" s="171"/>
      <c r="N20" s="172">
        <v>1</v>
      </c>
      <c r="O20" s="173">
        <f t="shared" si="9"/>
        <v>1</v>
      </c>
      <c r="P20" s="174">
        <f t="shared" si="10"/>
        <v>1</v>
      </c>
      <c r="Q20" s="169"/>
      <c r="R20" s="175">
        <f t="shared" si="11"/>
        <v>0</v>
      </c>
      <c r="S20" s="171">
        <f t="shared" si="12"/>
        <v>1233167.8038472512</v>
      </c>
      <c r="T20" s="176">
        <f t="shared" si="13"/>
        <v>1</v>
      </c>
      <c r="U20" s="177">
        <f t="shared" si="13"/>
        <v>1</v>
      </c>
      <c r="V20" s="174">
        <f t="shared" si="14"/>
        <v>1</v>
      </c>
      <c r="W20" s="175">
        <f t="shared" si="15"/>
        <v>0</v>
      </c>
      <c r="X20" s="175">
        <f t="shared" si="16"/>
        <v>0</v>
      </c>
      <c r="Y20" s="171">
        <f t="shared" si="17"/>
        <v>1233167.8038472512</v>
      </c>
    </row>
    <row r="21" spans="1:25" ht="14.4" outlineLevel="1" x14ac:dyDescent="0.55000000000000004">
      <c r="A21" s="39"/>
      <c r="B21" s="166"/>
      <c r="C21" s="167"/>
      <c r="D21" s="168"/>
      <c r="E21" s="108"/>
      <c r="F21" s="179"/>
      <c r="G21" s="110"/>
      <c r="H21" s="170"/>
      <c r="I21" s="169"/>
      <c r="J21" s="169"/>
      <c r="K21" s="169"/>
      <c r="L21" s="169"/>
      <c r="M21" s="171"/>
      <c r="N21" s="172"/>
      <c r="O21" s="173"/>
      <c r="P21" s="174"/>
      <c r="Q21" s="169"/>
      <c r="R21" s="175"/>
      <c r="S21" s="171"/>
      <c r="T21" s="176"/>
      <c r="U21" s="177"/>
      <c r="V21" s="174"/>
      <c r="W21" s="175"/>
      <c r="X21" s="175"/>
      <c r="Y21" s="171"/>
    </row>
    <row r="22" spans="1:25" ht="14.4" outlineLevel="1" x14ac:dyDescent="0.55000000000000004">
      <c r="A22" s="44" t="s">
        <v>238</v>
      </c>
      <c r="B22" s="166" t="s">
        <v>174</v>
      </c>
      <c r="C22" s="167" t="s">
        <v>239</v>
      </c>
      <c r="D22" s="168">
        <v>150</v>
      </c>
      <c r="E22" s="108">
        <v>7103.5144499541229</v>
      </c>
      <c r="F22" s="179">
        <v>1065527.1674931184</v>
      </c>
      <c r="G22" s="110">
        <v>1</v>
      </c>
      <c r="H22" s="170"/>
      <c r="I22" s="169"/>
      <c r="J22" s="169"/>
      <c r="K22" s="169"/>
      <c r="L22" s="169"/>
      <c r="M22" s="171"/>
      <c r="N22" s="172">
        <v>150</v>
      </c>
      <c r="O22" s="173">
        <f t="shared" si="9"/>
        <v>1</v>
      </c>
      <c r="P22" s="174">
        <f t="shared" si="10"/>
        <v>1</v>
      </c>
      <c r="Q22" s="169"/>
      <c r="R22" s="175">
        <f t="shared" si="11"/>
        <v>0</v>
      </c>
      <c r="S22" s="171">
        <f t="shared" si="12"/>
        <v>1065527.1674931184</v>
      </c>
      <c r="T22" s="176">
        <f t="shared" si="13"/>
        <v>150</v>
      </c>
      <c r="U22" s="177">
        <f t="shared" si="13"/>
        <v>1</v>
      </c>
      <c r="V22" s="174">
        <f t="shared" si="14"/>
        <v>1</v>
      </c>
      <c r="W22" s="175">
        <f t="shared" si="15"/>
        <v>0</v>
      </c>
      <c r="X22" s="175">
        <f t="shared" si="16"/>
        <v>0</v>
      </c>
      <c r="Y22" s="171">
        <f t="shared" si="17"/>
        <v>1065527.1674931184</v>
      </c>
    </row>
    <row r="23" spans="1:25" ht="14.4" outlineLevel="1" x14ac:dyDescent="0.55000000000000004">
      <c r="A23" s="44"/>
      <c r="B23" s="166"/>
      <c r="C23" s="180"/>
      <c r="D23" s="181"/>
      <c r="E23" s="182"/>
      <c r="F23" s="183"/>
      <c r="G23" s="110"/>
      <c r="H23" s="170"/>
      <c r="I23" s="169"/>
      <c r="J23" s="169"/>
      <c r="K23" s="169"/>
      <c r="L23" s="169"/>
      <c r="M23" s="171"/>
      <c r="N23" s="172"/>
      <c r="O23" s="173"/>
      <c r="P23" s="174"/>
      <c r="Q23" s="169"/>
      <c r="R23" s="175"/>
      <c r="S23" s="171"/>
      <c r="T23" s="176"/>
      <c r="U23" s="177"/>
      <c r="V23" s="174"/>
      <c r="W23" s="175"/>
      <c r="X23" s="175"/>
      <c r="Y23" s="171"/>
    </row>
    <row r="24" spans="1:25" ht="14.4" outlineLevel="1" x14ac:dyDescent="0.55000000000000004">
      <c r="A24" s="44" t="s">
        <v>240</v>
      </c>
      <c r="B24" s="166" t="s">
        <v>171</v>
      </c>
      <c r="C24" s="180" t="s">
        <v>230</v>
      </c>
      <c r="D24" s="181">
        <v>50</v>
      </c>
      <c r="E24" s="182">
        <v>11634.976730840854</v>
      </c>
      <c r="F24" s="183">
        <v>581748.83654204267</v>
      </c>
      <c r="G24" s="110">
        <v>1</v>
      </c>
      <c r="H24" s="170"/>
      <c r="I24" s="169"/>
      <c r="J24" s="169"/>
      <c r="K24" s="169"/>
      <c r="L24" s="169"/>
      <c r="M24" s="171"/>
      <c r="N24" s="172">
        <v>50</v>
      </c>
      <c r="O24" s="173">
        <f t="shared" si="9"/>
        <v>1</v>
      </c>
      <c r="P24" s="174">
        <f t="shared" si="10"/>
        <v>1</v>
      </c>
      <c r="Q24" s="169"/>
      <c r="R24" s="175">
        <f t="shared" si="11"/>
        <v>0</v>
      </c>
      <c r="S24" s="171">
        <f t="shared" si="12"/>
        <v>581748.83654204267</v>
      </c>
      <c r="T24" s="176">
        <f t="shared" si="13"/>
        <v>50</v>
      </c>
      <c r="U24" s="177">
        <f t="shared" si="13"/>
        <v>1</v>
      </c>
      <c r="V24" s="174">
        <f t="shared" si="14"/>
        <v>1</v>
      </c>
      <c r="W24" s="175">
        <f t="shared" si="15"/>
        <v>0</v>
      </c>
      <c r="X24" s="175">
        <f t="shared" si="16"/>
        <v>0</v>
      </c>
      <c r="Y24" s="171">
        <f t="shared" si="17"/>
        <v>581748.83654204267</v>
      </c>
    </row>
    <row r="25" spans="1:25" ht="14.4" outlineLevel="1" x14ac:dyDescent="0.55000000000000004">
      <c r="A25" s="54"/>
      <c r="B25" s="184"/>
      <c r="C25" s="185"/>
      <c r="D25" s="186"/>
      <c r="E25" s="187"/>
      <c r="F25" s="188"/>
      <c r="G25" s="189"/>
      <c r="H25" s="190"/>
      <c r="I25" s="188"/>
      <c r="J25" s="188"/>
      <c r="K25" s="188"/>
      <c r="L25" s="188"/>
      <c r="M25" s="191"/>
      <c r="N25" s="192"/>
      <c r="O25" s="193"/>
      <c r="P25" s="194"/>
      <c r="Q25" s="188"/>
      <c r="R25" s="195"/>
      <c r="S25" s="191"/>
      <c r="T25" s="196"/>
      <c r="U25" s="197"/>
      <c r="V25" s="194"/>
      <c r="W25" s="195"/>
      <c r="X25" s="195"/>
      <c r="Y25" s="191"/>
    </row>
    <row r="26" spans="1:25" ht="14.4" outlineLevel="1" x14ac:dyDescent="0.55000000000000004">
      <c r="A26" s="44" t="s">
        <v>242</v>
      </c>
      <c r="B26" s="166" t="s">
        <v>38</v>
      </c>
      <c r="C26" s="198" t="s">
        <v>243</v>
      </c>
      <c r="D26" s="107">
        <v>12</v>
      </c>
      <c r="E26" s="108">
        <v>80582.65320565569</v>
      </c>
      <c r="F26" s="169">
        <v>966991.83846786828</v>
      </c>
      <c r="G26" s="110">
        <v>1</v>
      </c>
      <c r="H26" s="170"/>
      <c r="I26" s="169"/>
      <c r="J26" s="169"/>
      <c r="K26" s="169"/>
      <c r="L26" s="169"/>
      <c r="M26" s="171"/>
      <c r="N26" s="172"/>
      <c r="O26" s="173">
        <f t="shared" si="9"/>
        <v>0</v>
      </c>
      <c r="P26" s="174">
        <f t="shared" si="10"/>
        <v>0</v>
      </c>
      <c r="Q26" s="169"/>
      <c r="R26" s="175" t="str">
        <f t="shared" si="11"/>
        <v/>
      </c>
      <c r="S26" s="171">
        <f t="shared" si="12"/>
        <v>0</v>
      </c>
      <c r="T26" s="176">
        <f t="shared" si="13"/>
        <v>0</v>
      </c>
      <c r="U26" s="177">
        <f t="shared" si="13"/>
        <v>0</v>
      </c>
      <c r="V26" s="174">
        <f t="shared" si="14"/>
        <v>0</v>
      </c>
      <c r="W26" s="175">
        <f t="shared" si="15"/>
        <v>0</v>
      </c>
      <c r="X26" s="175" t="str">
        <f t="shared" si="16"/>
        <v/>
      </c>
      <c r="Y26" s="171">
        <f t="shared" si="17"/>
        <v>0</v>
      </c>
    </row>
    <row r="27" spans="1:25" ht="14.4" outlineLevel="1" x14ac:dyDescent="0.55000000000000004">
      <c r="A27" s="44"/>
      <c r="B27" s="166"/>
      <c r="C27" s="198"/>
      <c r="D27" s="107"/>
      <c r="E27" s="108"/>
      <c r="F27" s="169"/>
      <c r="G27" s="110"/>
      <c r="H27" s="170"/>
      <c r="I27" s="169"/>
      <c r="J27" s="169"/>
      <c r="K27" s="169"/>
      <c r="L27" s="169"/>
      <c r="M27" s="171"/>
      <c r="N27" s="172"/>
      <c r="O27" s="173"/>
      <c r="P27" s="174"/>
      <c r="Q27" s="169"/>
      <c r="R27" s="175"/>
      <c r="S27" s="171"/>
      <c r="T27" s="176"/>
      <c r="U27" s="177"/>
      <c r="V27" s="174"/>
      <c r="W27" s="175"/>
      <c r="X27" s="175"/>
      <c r="Y27" s="171"/>
    </row>
    <row r="28" spans="1:25" ht="14.4" outlineLevel="1" x14ac:dyDescent="0.55000000000000004">
      <c r="A28" s="44" t="s">
        <v>244</v>
      </c>
      <c r="B28" s="166" t="s">
        <v>169</v>
      </c>
      <c r="C28" s="198" t="s">
        <v>243</v>
      </c>
      <c r="D28" s="123">
        <v>5</v>
      </c>
      <c r="E28" s="108">
        <v>125543.88477595904</v>
      </c>
      <c r="F28" s="169">
        <v>627719.42387979524</v>
      </c>
      <c r="G28" s="110">
        <v>1</v>
      </c>
      <c r="H28" s="170"/>
      <c r="I28" s="169"/>
      <c r="J28" s="169"/>
      <c r="K28" s="169"/>
      <c r="L28" s="169"/>
      <c r="M28" s="171"/>
      <c r="N28" s="172"/>
      <c r="O28" s="173">
        <f t="shared" si="9"/>
        <v>0</v>
      </c>
      <c r="P28" s="174">
        <f t="shared" si="10"/>
        <v>0</v>
      </c>
      <c r="Q28" s="169"/>
      <c r="R28" s="175" t="str">
        <f t="shared" si="11"/>
        <v/>
      </c>
      <c r="S28" s="171">
        <f t="shared" si="12"/>
        <v>0</v>
      </c>
      <c r="T28" s="176">
        <f t="shared" si="13"/>
        <v>0</v>
      </c>
      <c r="U28" s="177">
        <f t="shared" si="13"/>
        <v>0</v>
      </c>
      <c r="V28" s="174">
        <f t="shared" si="14"/>
        <v>0</v>
      </c>
      <c r="W28" s="175">
        <f t="shared" si="15"/>
        <v>0</v>
      </c>
      <c r="X28" s="175" t="str">
        <f t="shared" si="16"/>
        <v/>
      </c>
      <c r="Y28" s="171">
        <f t="shared" si="17"/>
        <v>0</v>
      </c>
    </row>
    <row r="29" spans="1:25" ht="14.4" outlineLevel="1" x14ac:dyDescent="0.55000000000000004">
      <c r="A29" s="54"/>
      <c r="B29" s="166"/>
      <c r="C29" s="198"/>
      <c r="D29" s="123"/>
      <c r="E29" s="108"/>
      <c r="F29" s="169"/>
      <c r="G29" s="110"/>
      <c r="H29" s="170"/>
      <c r="I29" s="169"/>
      <c r="J29" s="169"/>
      <c r="K29" s="169"/>
      <c r="L29" s="169"/>
      <c r="M29" s="171"/>
      <c r="N29" s="172"/>
      <c r="O29" s="173"/>
      <c r="P29" s="174"/>
      <c r="Q29" s="169"/>
      <c r="R29" s="175"/>
      <c r="S29" s="171"/>
      <c r="T29" s="176"/>
      <c r="U29" s="177"/>
      <c r="V29" s="174"/>
      <c r="W29" s="175"/>
      <c r="X29" s="175"/>
      <c r="Y29" s="171"/>
    </row>
    <row r="30" spans="1:25" ht="14.4" outlineLevel="1" x14ac:dyDescent="0.55000000000000004">
      <c r="A30" s="44" t="s">
        <v>245</v>
      </c>
      <c r="B30" s="166" t="s">
        <v>168</v>
      </c>
      <c r="C30" s="198" t="s">
        <v>243</v>
      </c>
      <c r="D30" s="123">
        <v>2.5</v>
      </c>
      <c r="E30" s="108">
        <v>249989.00769357366</v>
      </c>
      <c r="F30" s="169">
        <v>624972.51923393412</v>
      </c>
      <c r="G30" s="110">
        <v>1</v>
      </c>
      <c r="H30" s="170"/>
      <c r="I30" s="169"/>
      <c r="J30" s="169"/>
      <c r="K30" s="169"/>
      <c r="L30" s="169"/>
      <c r="M30" s="171"/>
      <c r="N30" s="172"/>
      <c r="O30" s="173">
        <f t="shared" si="9"/>
        <v>0</v>
      </c>
      <c r="P30" s="174">
        <f t="shared" si="10"/>
        <v>0</v>
      </c>
      <c r="Q30" s="169"/>
      <c r="R30" s="175" t="str">
        <f t="shared" si="11"/>
        <v/>
      </c>
      <c r="S30" s="171">
        <f t="shared" si="12"/>
        <v>0</v>
      </c>
      <c r="T30" s="176">
        <f t="shared" si="13"/>
        <v>0</v>
      </c>
      <c r="U30" s="177">
        <f t="shared" si="13"/>
        <v>0</v>
      </c>
      <c r="V30" s="174">
        <f t="shared" si="14"/>
        <v>0</v>
      </c>
      <c r="W30" s="175">
        <f t="shared" si="15"/>
        <v>0</v>
      </c>
      <c r="X30" s="175" t="str">
        <f t="shared" si="16"/>
        <v/>
      </c>
      <c r="Y30" s="171">
        <f t="shared" si="17"/>
        <v>0</v>
      </c>
    </row>
    <row r="31" spans="1:25" ht="14.4" outlineLevel="1" x14ac:dyDescent="0.55000000000000004">
      <c r="A31" s="44"/>
      <c r="B31" s="166"/>
      <c r="C31" s="198"/>
      <c r="D31" s="123"/>
      <c r="E31" s="108"/>
      <c r="F31" s="169"/>
      <c r="G31" s="110"/>
      <c r="H31" s="170"/>
      <c r="I31" s="169"/>
      <c r="J31" s="169"/>
      <c r="K31" s="169"/>
      <c r="L31" s="169"/>
      <c r="M31" s="171"/>
      <c r="N31" s="172"/>
      <c r="O31" s="173"/>
      <c r="P31" s="174"/>
      <c r="Q31" s="169"/>
      <c r="R31" s="175"/>
      <c r="S31" s="171"/>
      <c r="T31" s="176"/>
      <c r="U31" s="177"/>
      <c r="V31" s="174"/>
      <c r="W31" s="175"/>
      <c r="X31" s="175"/>
      <c r="Y31" s="171"/>
    </row>
    <row r="32" spans="1:25" ht="14.4" outlineLevel="1" x14ac:dyDescent="0.55000000000000004">
      <c r="A32" s="44" t="s">
        <v>246</v>
      </c>
      <c r="B32" s="166" t="s">
        <v>166</v>
      </c>
      <c r="C32" s="198" t="s">
        <v>243</v>
      </c>
      <c r="D32" s="123">
        <v>12</v>
      </c>
      <c r="E32" s="108">
        <v>306319.95448779594</v>
      </c>
      <c r="F32" s="169">
        <v>3675839.4538535513</v>
      </c>
      <c r="G32" s="110">
        <v>1</v>
      </c>
      <c r="H32" s="170"/>
      <c r="I32" s="169"/>
      <c r="J32" s="169"/>
      <c r="K32" s="169"/>
      <c r="L32" s="169"/>
      <c r="M32" s="171"/>
      <c r="N32" s="172"/>
      <c r="O32" s="173">
        <f t="shared" si="9"/>
        <v>0</v>
      </c>
      <c r="P32" s="174">
        <f t="shared" si="10"/>
        <v>0</v>
      </c>
      <c r="Q32" s="169"/>
      <c r="R32" s="175" t="str">
        <f t="shared" si="11"/>
        <v/>
      </c>
      <c r="S32" s="171">
        <f t="shared" si="12"/>
        <v>0</v>
      </c>
      <c r="T32" s="176">
        <f t="shared" si="13"/>
        <v>0</v>
      </c>
      <c r="U32" s="177">
        <f t="shared" si="13"/>
        <v>0</v>
      </c>
      <c r="V32" s="174">
        <f t="shared" si="14"/>
        <v>0</v>
      </c>
      <c r="W32" s="175">
        <f t="shared" si="15"/>
        <v>0</v>
      </c>
      <c r="X32" s="175" t="str">
        <f t="shared" si="16"/>
        <v/>
      </c>
      <c r="Y32" s="171">
        <f t="shared" si="17"/>
        <v>0</v>
      </c>
    </row>
    <row r="33" spans="1:25" ht="14.4" outlineLevel="1" x14ac:dyDescent="0.55000000000000004">
      <c r="A33" s="54"/>
      <c r="B33" s="166"/>
      <c r="C33" s="198"/>
      <c r="D33" s="123"/>
      <c r="E33" s="108"/>
      <c r="F33" s="169"/>
      <c r="G33" s="110"/>
      <c r="H33" s="170"/>
      <c r="I33" s="169"/>
      <c r="J33" s="169"/>
      <c r="K33" s="169"/>
      <c r="L33" s="169"/>
      <c r="M33" s="171"/>
      <c r="N33" s="172"/>
      <c r="O33" s="173"/>
      <c r="P33" s="174"/>
      <c r="Q33" s="169"/>
      <c r="R33" s="175"/>
      <c r="S33" s="171"/>
      <c r="T33" s="176"/>
      <c r="U33" s="177"/>
      <c r="V33" s="174"/>
      <c r="W33" s="175"/>
      <c r="X33" s="175"/>
      <c r="Y33" s="171"/>
    </row>
    <row r="34" spans="1:25" ht="14.4" outlineLevel="1" x14ac:dyDescent="0.55000000000000004">
      <c r="A34" s="44" t="s">
        <v>247</v>
      </c>
      <c r="B34" s="166" t="s">
        <v>165</v>
      </c>
      <c r="C34" s="198" t="s">
        <v>235</v>
      </c>
      <c r="D34" s="123">
        <v>64</v>
      </c>
      <c r="E34" s="108">
        <v>6887.8015925379004</v>
      </c>
      <c r="F34" s="169">
        <v>440819.30192242563</v>
      </c>
      <c r="G34" s="110">
        <v>1</v>
      </c>
      <c r="H34" s="170"/>
      <c r="I34" s="169"/>
      <c r="J34" s="169"/>
      <c r="K34" s="169"/>
      <c r="L34" s="169"/>
      <c r="M34" s="171"/>
      <c r="N34" s="172"/>
      <c r="O34" s="173">
        <f t="shared" si="9"/>
        <v>0</v>
      </c>
      <c r="P34" s="174">
        <f t="shared" si="10"/>
        <v>0</v>
      </c>
      <c r="Q34" s="169"/>
      <c r="R34" s="175" t="str">
        <f t="shared" si="11"/>
        <v/>
      </c>
      <c r="S34" s="171">
        <f t="shared" si="12"/>
        <v>0</v>
      </c>
      <c r="T34" s="176">
        <f t="shared" si="13"/>
        <v>0</v>
      </c>
      <c r="U34" s="177">
        <f t="shared" si="13"/>
        <v>0</v>
      </c>
      <c r="V34" s="174">
        <f t="shared" si="14"/>
        <v>0</v>
      </c>
      <c r="W34" s="175">
        <f t="shared" si="15"/>
        <v>0</v>
      </c>
      <c r="X34" s="175" t="str">
        <f t="shared" si="16"/>
        <v/>
      </c>
      <c r="Y34" s="171">
        <f t="shared" si="17"/>
        <v>0</v>
      </c>
    </row>
    <row r="35" spans="1:25" ht="14.4" outlineLevel="1" x14ac:dyDescent="0.55000000000000004">
      <c r="A35" s="44"/>
      <c r="B35" s="166"/>
      <c r="C35" s="198"/>
      <c r="D35" s="123"/>
      <c r="E35" s="108"/>
      <c r="F35" s="169"/>
      <c r="G35" s="110"/>
      <c r="H35" s="170"/>
      <c r="I35" s="169"/>
      <c r="J35" s="169"/>
      <c r="K35" s="169"/>
      <c r="L35" s="169"/>
      <c r="M35" s="171"/>
      <c r="N35" s="172"/>
      <c r="O35" s="173"/>
      <c r="P35" s="174"/>
      <c r="Q35" s="169"/>
      <c r="R35" s="175"/>
      <c r="S35" s="171"/>
      <c r="T35" s="176"/>
      <c r="U35" s="177"/>
      <c r="V35" s="174"/>
      <c r="W35" s="175"/>
      <c r="X35" s="175"/>
      <c r="Y35" s="171"/>
    </row>
    <row r="36" spans="1:25" ht="14.4" outlineLevel="1" x14ac:dyDescent="0.55000000000000004">
      <c r="A36" s="44" t="s">
        <v>248</v>
      </c>
      <c r="B36" s="166" t="s">
        <v>152</v>
      </c>
      <c r="C36" s="198" t="s">
        <v>239</v>
      </c>
      <c r="D36" s="123">
        <v>20</v>
      </c>
      <c r="E36" s="108">
        <v>29686.722692677558</v>
      </c>
      <c r="F36" s="169">
        <v>593734.45385355118</v>
      </c>
      <c r="G36" s="110">
        <v>1</v>
      </c>
      <c r="H36" s="170"/>
      <c r="I36" s="169"/>
      <c r="J36" s="169"/>
      <c r="K36" s="169"/>
      <c r="L36" s="169"/>
      <c r="M36" s="171"/>
      <c r="N36" s="172"/>
      <c r="O36" s="173">
        <f t="shared" si="9"/>
        <v>0</v>
      </c>
      <c r="P36" s="174">
        <f t="shared" si="10"/>
        <v>0</v>
      </c>
      <c r="Q36" s="169"/>
      <c r="R36" s="175" t="str">
        <f t="shared" si="11"/>
        <v/>
      </c>
      <c r="S36" s="171">
        <f t="shared" si="12"/>
        <v>0</v>
      </c>
      <c r="T36" s="176">
        <f t="shared" si="13"/>
        <v>0</v>
      </c>
      <c r="U36" s="177">
        <f t="shared" si="13"/>
        <v>0</v>
      </c>
      <c r="V36" s="174">
        <f t="shared" si="14"/>
        <v>0</v>
      </c>
      <c r="W36" s="175">
        <f t="shared" si="15"/>
        <v>0</v>
      </c>
      <c r="X36" s="175" t="str">
        <f t="shared" si="16"/>
        <v/>
      </c>
      <c r="Y36" s="171">
        <f t="shared" si="17"/>
        <v>0</v>
      </c>
    </row>
    <row r="37" spans="1:25" ht="14.4" outlineLevel="1" x14ac:dyDescent="0.55000000000000004">
      <c r="A37" s="44"/>
      <c r="B37" s="166"/>
      <c r="C37" s="198"/>
      <c r="D37" s="123"/>
      <c r="E37" s="108"/>
      <c r="F37" s="169"/>
      <c r="G37" s="110"/>
      <c r="H37" s="170"/>
      <c r="I37" s="169"/>
      <c r="J37" s="169"/>
      <c r="K37" s="169"/>
      <c r="L37" s="169"/>
      <c r="M37" s="171"/>
      <c r="N37" s="172"/>
      <c r="O37" s="173"/>
      <c r="P37" s="174"/>
      <c r="Q37" s="169"/>
      <c r="R37" s="175"/>
      <c r="S37" s="171"/>
      <c r="T37" s="176"/>
      <c r="U37" s="177"/>
      <c r="V37" s="174"/>
      <c r="W37" s="175"/>
      <c r="X37" s="175"/>
      <c r="Y37" s="171"/>
    </row>
    <row r="38" spans="1:25" ht="14.4" outlineLevel="1" x14ac:dyDescent="0.55000000000000004">
      <c r="A38" s="39" t="s">
        <v>249</v>
      </c>
      <c r="B38" s="166" t="s">
        <v>163</v>
      </c>
      <c r="C38" s="198" t="s">
        <v>243</v>
      </c>
      <c r="D38" s="123">
        <v>2.5</v>
      </c>
      <c r="E38" s="108">
        <v>306319.95448779594</v>
      </c>
      <c r="F38" s="169">
        <v>765799.88621948985</v>
      </c>
      <c r="G38" s="110">
        <v>1</v>
      </c>
      <c r="H38" s="170"/>
      <c r="I38" s="169"/>
      <c r="J38" s="169"/>
      <c r="K38" s="169"/>
      <c r="L38" s="169"/>
      <c r="M38" s="171"/>
      <c r="N38" s="172"/>
      <c r="O38" s="173">
        <f t="shared" si="9"/>
        <v>0</v>
      </c>
      <c r="P38" s="174">
        <f t="shared" si="10"/>
        <v>0</v>
      </c>
      <c r="Q38" s="169"/>
      <c r="R38" s="175" t="str">
        <f t="shared" si="11"/>
        <v/>
      </c>
      <c r="S38" s="171">
        <f t="shared" si="12"/>
        <v>0</v>
      </c>
      <c r="T38" s="176">
        <f t="shared" si="13"/>
        <v>0</v>
      </c>
      <c r="U38" s="177">
        <f t="shared" si="13"/>
        <v>0</v>
      </c>
      <c r="V38" s="174">
        <f t="shared" si="14"/>
        <v>0</v>
      </c>
      <c r="W38" s="175">
        <f t="shared" si="15"/>
        <v>0</v>
      </c>
      <c r="X38" s="175" t="str">
        <f t="shared" si="16"/>
        <v/>
      </c>
      <c r="Y38" s="171">
        <f t="shared" si="17"/>
        <v>0</v>
      </c>
    </row>
    <row r="39" spans="1:25" ht="14.4" outlineLevel="1" x14ac:dyDescent="0.55000000000000004">
      <c r="A39" s="54"/>
      <c r="B39" s="166"/>
      <c r="C39" s="198"/>
      <c r="D39" s="123"/>
      <c r="E39" s="108"/>
      <c r="F39" s="169"/>
      <c r="G39" s="110"/>
      <c r="H39" s="170"/>
      <c r="I39" s="169"/>
      <c r="J39" s="169"/>
      <c r="K39" s="169"/>
      <c r="L39" s="169"/>
      <c r="M39" s="171"/>
      <c r="N39" s="172"/>
      <c r="O39" s="173"/>
      <c r="P39" s="174"/>
      <c r="Q39" s="169"/>
      <c r="R39" s="175"/>
      <c r="S39" s="171"/>
      <c r="T39" s="176"/>
      <c r="U39" s="177"/>
      <c r="V39" s="174"/>
      <c r="W39" s="175"/>
      <c r="X39" s="175"/>
      <c r="Y39" s="171"/>
    </row>
    <row r="40" spans="1:25" ht="14.4" outlineLevel="1" x14ac:dyDescent="0.55000000000000004">
      <c r="A40" s="39" t="s">
        <v>250</v>
      </c>
      <c r="B40" s="166" t="s">
        <v>162</v>
      </c>
      <c r="C40" s="198" t="s">
        <v>243</v>
      </c>
      <c r="D40" s="123">
        <v>18</v>
      </c>
      <c r="E40" s="108">
        <v>30376.195619543123</v>
      </c>
      <c r="F40" s="169">
        <v>546771.52115177619</v>
      </c>
      <c r="G40" s="110">
        <v>1</v>
      </c>
      <c r="H40" s="170"/>
      <c r="I40" s="169"/>
      <c r="J40" s="169"/>
      <c r="K40" s="169"/>
      <c r="L40" s="169"/>
      <c r="M40" s="171"/>
      <c r="N40" s="172"/>
      <c r="O40" s="173">
        <f t="shared" si="9"/>
        <v>0</v>
      </c>
      <c r="P40" s="174">
        <f t="shared" si="10"/>
        <v>0</v>
      </c>
      <c r="Q40" s="169"/>
      <c r="R40" s="175" t="str">
        <f t="shared" si="11"/>
        <v/>
      </c>
      <c r="S40" s="171">
        <f t="shared" si="12"/>
        <v>0</v>
      </c>
      <c r="T40" s="176">
        <f t="shared" si="13"/>
        <v>0</v>
      </c>
      <c r="U40" s="177">
        <f t="shared" si="13"/>
        <v>0</v>
      </c>
      <c r="V40" s="174">
        <f t="shared" si="14"/>
        <v>0</v>
      </c>
      <c r="W40" s="175">
        <f t="shared" si="15"/>
        <v>0</v>
      </c>
      <c r="X40" s="175" t="str">
        <f t="shared" si="16"/>
        <v/>
      </c>
      <c r="Y40" s="171">
        <f t="shared" si="17"/>
        <v>0</v>
      </c>
    </row>
    <row r="41" spans="1:25" ht="14.4" outlineLevel="1" x14ac:dyDescent="0.55000000000000004">
      <c r="A41" s="39"/>
      <c r="B41" s="166"/>
      <c r="C41" s="198"/>
      <c r="D41" s="123"/>
      <c r="E41" s="108"/>
      <c r="F41" s="169"/>
      <c r="G41" s="110"/>
      <c r="H41" s="170"/>
      <c r="I41" s="169"/>
      <c r="J41" s="169"/>
      <c r="K41" s="169"/>
      <c r="L41" s="169"/>
      <c r="M41" s="171"/>
      <c r="N41" s="172"/>
      <c r="O41" s="173"/>
      <c r="P41" s="174"/>
      <c r="Q41" s="169"/>
      <c r="R41" s="175"/>
      <c r="S41" s="171"/>
      <c r="T41" s="176"/>
      <c r="U41" s="177"/>
      <c r="V41" s="174"/>
      <c r="W41" s="175"/>
      <c r="X41" s="175"/>
      <c r="Y41" s="171"/>
    </row>
    <row r="42" spans="1:25" ht="14.4" outlineLevel="1" x14ac:dyDescent="0.55000000000000004">
      <c r="A42" s="44" t="s">
        <v>251</v>
      </c>
      <c r="B42" s="166" t="s">
        <v>161</v>
      </c>
      <c r="C42" s="198" t="s">
        <v>239</v>
      </c>
      <c r="D42" s="123">
        <v>125</v>
      </c>
      <c r="E42" s="108">
        <v>23821.896839335699</v>
      </c>
      <c r="F42" s="169">
        <v>2977737.1049169623</v>
      </c>
      <c r="G42" s="110">
        <v>1</v>
      </c>
      <c r="H42" s="170"/>
      <c r="I42" s="169"/>
      <c r="J42" s="169"/>
      <c r="K42" s="169"/>
      <c r="L42" s="169"/>
      <c r="M42" s="171"/>
      <c r="N42" s="172"/>
      <c r="O42" s="173">
        <f t="shared" si="9"/>
        <v>0</v>
      </c>
      <c r="P42" s="174">
        <f t="shared" si="10"/>
        <v>0</v>
      </c>
      <c r="Q42" s="169"/>
      <c r="R42" s="175" t="str">
        <f t="shared" si="11"/>
        <v/>
      </c>
      <c r="S42" s="171">
        <f t="shared" si="12"/>
        <v>0</v>
      </c>
      <c r="T42" s="176">
        <f t="shared" si="13"/>
        <v>0</v>
      </c>
      <c r="U42" s="177">
        <f t="shared" si="13"/>
        <v>0</v>
      </c>
      <c r="V42" s="174">
        <f t="shared" si="14"/>
        <v>0</v>
      </c>
      <c r="W42" s="175">
        <f t="shared" si="15"/>
        <v>0</v>
      </c>
      <c r="X42" s="175" t="str">
        <f t="shared" si="16"/>
        <v/>
      </c>
      <c r="Y42" s="171">
        <f t="shared" si="17"/>
        <v>0</v>
      </c>
    </row>
    <row r="43" spans="1:25" ht="14.4" outlineLevel="1" x14ac:dyDescent="0.55000000000000004">
      <c r="A43" s="44"/>
      <c r="B43" s="166"/>
      <c r="C43" s="198"/>
      <c r="D43" s="123"/>
      <c r="E43" s="108"/>
      <c r="F43" s="169"/>
      <c r="G43" s="110"/>
      <c r="H43" s="170"/>
      <c r="I43" s="169"/>
      <c r="J43" s="169"/>
      <c r="K43" s="169"/>
      <c r="L43" s="169"/>
      <c r="M43" s="171"/>
      <c r="N43" s="172"/>
      <c r="O43" s="173"/>
      <c r="P43" s="174"/>
      <c r="Q43" s="169"/>
      <c r="R43" s="175"/>
      <c r="S43" s="171"/>
      <c r="T43" s="176"/>
      <c r="U43" s="177"/>
      <c r="V43" s="174"/>
      <c r="W43" s="175"/>
      <c r="X43" s="175"/>
      <c r="Y43" s="171"/>
    </row>
    <row r="44" spans="1:25" ht="14.4" outlineLevel="1" x14ac:dyDescent="0.55000000000000004">
      <c r="A44" s="44" t="s">
        <v>252</v>
      </c>
      <c r="B44" s="166" t="s">
        <v>160</v>
      </c>
      <c r="C44" s="198" t="s">
        <v>239</v>
      </c>
      <c r="D44" s="123">
        <v>125</v>
      </c>
      <c r="E44" s="108">
        <v>4111.3328712210186</v>
      </c>
      <c r="F44" s="169">
        <v>513916.60890262731</v>
      </c>
      <c r="G44" s="110">
        <v>1</v>
      </c>
      <c r="H44" s="170"/>
      <c r="I44" s="169"/>
      <c r="J44" s="169"/>
      <c r="K44" s="169"/>
      <c r="L44" s="169"/>
      <c r="M44" s="171"/>
      <c r="N44" s="172"/>
      <c r="O44" s="173">
        <f t="shared" si="9"/>
        <v>0</v>
      </c>
      <c r="P44" s="174">
        <f t="shared" si="10"/>
        <v>0</v>
      </c>
      <c r="Q44" s="169"/>
      <c r="R44" s="175" t="str">
        <f t="shared" si="11"/>
        <v/>
      </c>
      <c r="S44" s="171">
        <f t="shared" si="12"/>
        <v>0</v>
      </c>
      <c r="T44" s="176">
        <f t="shared" si="13"/>
        <v>0</v>
      </c>
      <c r="U44" s="177">
        <f t="shared" si="13"/>
        <v>0</v>
      </c>
      <c r="V44" s="174">
        <f t="shared" si="14"/>
        <v>0</v>
      </c>
      <c r="W44" s="175">
        <f t="shared" si="15"/>
        <v>0</v>
      </c>
      <c r="X44" s="175" t="str">
        <f t="shared" si="16"/>
        <v/>
      </c>
      <c r="Y44" s="171">
        <f t="shared" si="17"/>
        <v>0</v>
      </c>
    </row>
    <row r="45" spans="1:25" ht="14.4" outlineLevel="1" x14ac:dyDescent="0.55000000000000004">
      <c r="A45" s="44"/>
      <c r="B45" s="166"/>
      <c r="C45" s="198"/>
      <c r="D45" s="123"/>
      <c r="E45" s="108"/>
      <c r="F45" s="169"/>
      <c r="G45" s="110"/>
      <c r="H45" s="170"/>
      <c r="I45" s="169"/>
      <c r="J45" s="169"/>
      <c r="K45" s="169"/>
      <c r="L45" s="169"/>
      <c r="M45" s="171"/>
      <c r="N45" s="172"/>
      <c r="O45" s="173"/>
      <c r="P45" s="174"/>
      <c r="Q45" s="169"/>
      <c r="R45" s="175"/>
      <c r="S45" s="171"/>
      <c r="T45" s="176"/>
      <c r="U45" s="177"/>
      <c r="V45" s="174"/>
      <c r="W45" s="175"/>
      <c r="X45" s="175"/>
      <c r="Y45" s="171"/>
    </row>
    <row r="46" spans="1:25" ht="14.4" outlineLevel="1" x14ac:dyDescent="0.55000000000000004">
      <c r="A46" s="44" t="s">
        <v>253</v>
      </c>
      <c r="B46" s="166" t="s">
        <v>159</v>
      </c>
      <c r="C46" s="198" t="s">
        <v>243</v>
      </c>
      <c r="D46" s="123">
        <v>10</v>
      </c>
      <c r="E46" s="108">
        <v>306319.95448779594</v>
      </c>
      <c r="F46" s="169">
        <v>3063199.5448779594</v>
      </c>
      <c r="G46" s="110">
        <v>1</v>
      </c>
      <c r="H46" s="170"/>
      <c r="I46" s="169"/>
      <c r="J46" s="169"/>
      <c r="K46" s="169"/>
      <c r="L46" s="169"/>
      <c r="M46" s="171"/>
      <c r="N46" s="172"/>
      <c r="O46" s="173">
        <f t="shared" si="9"/>
        <v>0</v>
      </c>
      <c r="P46" s="174">
        <f t="shared" si="10"/>
        <v>0</v>
      </c>
      <c r="Q46" s="169"/>
      <c r="R46" s="175" t="str">
        <f t="shared" si="11"/>
        <v/>
      </c>
      <c r="S46" s="171">
        <f t="shared" si="12"/>
        <v>0</v>
      </c>
      <c r="T46" s="176">
        <f t="shared" si="13"/>
        <v>0</v>
      </c>
      <c r="U46" s="177">
        <f t="shared" si="13"/>
        <v>0</v>
      </c>
      <c r="V46" s="174">
        <f t="shared" si="14"/>
        <v>0</v>
      </c>
      <c r="W46" s="175">
        <f t="shared" si="15"/>
        <v>0</v>
      </c>
      <c r="X46" s="175" t="str">
        <f t="shared" si="16"/>
        <v/>
      </c>
      <c r="Y46" s="171">
        <f t="shared" si="17"/>
        <v>0</v>
      </c>
    </row>
    <row r="47" spans="1:25" ht="14.4" outlineLevel="1" x14ac:dyDescent="0.55000000000000004">
      <c r="A47" s="44"/>
      <c r="B47" s="166"/>
      <c r="C47" s="198"/>
      <c r="D47" s="123"/>
      <c r="E47" s="108"/>
      <c r="F47" s="169"/>
      <c r="G47" s="110"/>
      <c r="H47" s="170"/>
      <c r="I47" s="169"/>
      <c r="J47" s="169"/>
      <c r="K47" s="169"/>
      <c r="L47" s="169"/>
      <c r="M47" s="171"/>
      <c r="N47" s="172"/>
      <c r="O47" s="173"/>
      <c r="P47" s="174"/>
      <c r="Q47" s="169"/>
      <c r="R47" s="175"/>
      <c r="S47" s="171"/>
      <c r="T47" s="176"/>
      <c r="U47" s="177"/>
      <c r="V47" s="174"/>
      <c r="W47" s="175"/>
      <c r="X47" s="175"/>
      <c r="Y47" s="171"/>
    </row>
    <row r="48" spans="1:25" ht="14.4" outlineLevel="1" x14ac:dyDescent="0.55000000000000004">
      <c r="A48" s="44" t="s">
        <v>254</v>
      </c>
      <c r="B48" s="166" t="s">
        <v>158</v>
      </c>
      <c r="C48" s="198" t="s">
        <v>239</v>
      </c>
      <c r="D48" s="123">
        <v>125</v>
      </c>
      <c r="E48" s="108">
        <v>18023.527185112202</v>
      </c>
      <c r="F48" s="169">
        <v>2252940.8981390251</v>
      </c>
      <c r="G48" s="110">
        <v>1</v>
      </c>
      <c r="H48" s="170"/>
      <c r="I48" s="169"/>
      <c r="J48" s="169"/>
      <c r="K48" s="169"/>
      <c r="L48" s="169"/>
      <c r="M48" s="171"/>
      <c r="N48" s="172"/>
      <c r="O48" s="173">
        <f t="shared" si="9"/>
        <v>0</v>
      </c>
      <c r="P48" s="174">
        <f t="shared" si="10"/>
        <v>0</v>
      </c>
      <c r="Q48" s="169"/>
      <c r="R48" s="175" t="str">
        <f t="shared" si="11"/>
        <v/>
      </c>
      <c r="S48" s="171">
        <f t="shared" si="12"/>
        <v>0</v>
      </c>
      <c r="T48" s="176">
        <f t="shared" si="13"/>
        <v>0</v>
      </c>
      <c r="U48" s="177">
        <f t="shared" si="13"/>
        <v>0</v>
      </c>
      <c r="V48" s="174">
        <f t="shared" si="14"/>
        <v>0</v>
      </c>
      <c r="W48" s="175">
        <f t="shared" si="15"/>
        <v>0</v>
      </c>
      <c r="X48" s="175" t="str">
        <f t="shared" si="16"/>
        <v/>
      </c>
      <c r="Y48" s="171">
        <f t="shared" si="17"/>
        <v>0</v>
      </c>
    </row>
    <row r="49" spans="1:25" ht="14.4" outlineLevel="1" x14ac:dyDescent="0.55000000000000004">
      <c r="A49" s="44"/>
      <c r="B49" s="166"/>
      <c r="C49" s="198"/>
      <c r="D49" s="123"/>
      <c r="E49" s="108"/>
      <c r="F49" s="169"/>
      <c r="G49" s="110"/>
      <c r="H49" s="170"/>
      <c r="I49" s="169"/>
      <c r="J49" s="169"/>
      <c r="K49" s="169"/>
      <c r="L49" s="169"/>
      <c r="M49" s="171"/>
      <c r="N49" s="172"/>
      <c r="O49" s="173"/>
      <c r="P49" s="174"/>
      <c r="Q49" s="169"/>
      <c r="R49" s="175"/>
      <c r="S49" s="171"/>
      <c r="T49" s="176"/>
      <c r="U49" s="177"/>
      <c r="V49" s="174"/>
      <c r="W49" s="175"/>
      <c r="X49" s="175"/>
      <c r="Y49" s="171"/>
    </row>
    <row r="50" spans="1:25" ht="14.4" outlineLevel="1" x14ac:dyDescent="0.55000000000000004">
      <c r="A50" s="39" t="s">
        <v>255</v>
      </c>
      <c r="B50" s="166" t="s">
        <v>156</v>
      </c>
      <c r="C50" s="198" t="s">
        <v>256</v>
      </c>
      <c r="D50" s="123">
        <v>2</v>
      </c>
      <c r="E50" s="108">
        <v>76394.523200723081</v>
      </c>
      <c r="F50" s="169">
        <v>152789.04640144616</v>
      </c>
      <c r="G50" s="110">
        <v>1</v>
      </c>
      <c r="H50" s="170"/>
      <c r="I50" s="169"/>
      <c r="J50" s="169"/>
      <c r="K50" s="169"/>
      <c r="L50" s="169"/>
      <c r="M50" s="171"/>
      <c r="N50" s="172"/>
      <c r="O50" s="173">
        <f t="shared" si="9"/>
        <v>0</v>
      </c>
      <c r="P50" s="174">
        <f t="shared" si="10"/>
        <v>0</v>
      </c>
      <c r="Q50" s="169"/>
      <c r="R50" s="175" t="str">
        <f t="shared" si="11"/>
        <v/>
      </c>
      <c r="S50" s="171">
        <f t="shared" si="12"/>
        <v>0</v>
      </c>
      <c r="T50" s="176">
        <f t="shared" si="13"/>
        <v>0</v>
      </c>
      <c r="U50" s="177">
        <f t="shared" si="13"/>
        <v>0</v>
      </c>
      <c r="V50" s="174">
        <f t="shared" si="14"/>
        <v>0</v>
      </c>
      <c r="W50" s="175">
        <f t="shared" si="15"/>
        <v>0</v>
      </c>
      <c r="X50" s="175" t="str">
        <f t="shared" si="16"/>
        <v/>
      </c>
      <c r="Y50" s="171">
        <f t="shared" si="17"/>
        <v>0</v>
      </c>
    </row>
    <row r="51" spans="1:25" ht="14.4" outlineLevel="1" x14ac:dyDescent="0.55000000000000004">
      <c r="A51" s="54"/>
      <c r="B51" s="166"/>
      <c r="C51" s="198"/>
      <c r="D51" s="123"/>
      <c r="E51" s="108"/>
      <c r="F51" s="169"/>
      <c r="G51" s="110"/>
      <c r="H51" s="170"/>
      <c r="I51" s="169"/>
      <c r="J51" s="169"/>
      <c r="K51" s="169"/>
      <c r="L51" s="169"/>
      <c r="M51" s="171"/>
      <c r="N51" s="172"/>
      <c r="O51" s="173"/>
      <c r="P51" s="174"/>
      <c r="Q51" s="169"/>
      <c r="R51" s="175"/>
      <c r="S51" s="171"/>
      <c r="T51" s="176"/>
      <c r="U51" s="177"/>
      <c r="V51" s="174"/>
      <c r="W51" s="175"/>
      <c r="X51" s="175"/>
      <c r="Y51" s="171"/>
    </row>
    <row r="52" spans="1:25" ht="14.4" outlineLevel="1" x14ac:dyDescent="0.55000000000000004">
      <c r="A52" s="44" t="s">
        <v>257</v>
      </c>
      <c r="B52" s="166" t="s">
        <v>258</v>
      </c>
      <c r="C52" s="198" t="s">
        <v>239</v>
      </c>
      <c r="D52" s="123">
        <v>130</v>
      </c>
      <c r="E52" s="108">
        <v>119496.80629881509</v>
      </c>
      <c r="F52" s="169">
        <v>15534584.818845961</v>
      </c>
      <c r="G52" s="110">
        <v>1</v>
      </c>
      <c r="H52" s="170"/>
      <c r="I52" s="169"/>
      <c r="J52" s="169"/>
      <c r="K52" s="169"/>
      <c r="L52" s="169"/>
      <c r="M52" s="171"/>
      <c r="N52" s="172"/>
      <c r="O52" s="173">
        <f t="shared" si="9"/>
        <v>0</v>
      </c>
      <c r="P52" s="174">
        <f t="shared" si="10"/>
        <v>0</v>
      </c>
      <c r="Q52" s="169"/>
      <c r="R52" s="175" t="str">
        <f t="shared" si="11"/>
        <v/>
      </c>
      <c r="S52" s="171">
        <f t="shared" si="12"/>
        <v>0</v>
      </c>
      <c r="T52" s="176">
        <f t="shared" si="13"/>
        <v>0</v>
      </c>
      <c r="U52" s="177">
        <f t="shared" si="13"/>
        <v>0</v>
      </c>
      <c r="V52" s="174">
        <f t="shared" si="14"/>
        <v>0</v>
      </c>
      <c r="W52" s="175">
        <f t="shared" si="15"/>
        <v>0</v>
      </c>
      <c r="X52" s="175" t="str">
        <f t="shared" si="16"/>
        <v/>
      </c>
      <c r="Y52" s="171">
        <f t="shared" si="17"/>
        <v>0</v>
      </c>
    </row>
    <row r="53" spans="1:25" ht="14.4" outlineLevel="1" x14ac:dyDescent="0.55000000000000004">
      <c r="A53" s="44"/>
      <c r="B53" s="166"/>
      <c r="C53" s="198"/>
      <c r="D53" s="123"/>
      <c r="E53" s="108"/>
      <c r="F53" s="169"/>
      <c r="G53" s="110"/>
      <c r="H53" s="170"/>
      <c r="I53" s="169"/>
      <c r="J53" s="169"/>
      <c r="K53" s="169"/>
      <c r="L53" s="169"/>
      <c r="M53" s="171"/>
      <c r="N53" s="172"/>
      <c r="O53" s="173"/>
      <c r="P53" s="174"/>
      <c r="Q53" s="169"/>
      <c r="R53" s="175"/>
      <c r="S53" s="171"/>
      <c r="T53" s="176"/>
      <c r="U53" s="177"/>
      <c r="V53" s="174"/>
      <c r="W53" s="175"/>
      <c r="X53" s="175"/>
      <c r="Y53" s="171"/>
    </row>
    <row r="54" spans="1:25" ht="14.4" outlineLevel="1" x14ac:dyDescent="0.55000000000000004">
      <c r="A54" s="44" t="s">
        <v>259</v>
      </c>
      <c r="B54" s="166" t="s">
        <v>154</v>
      </c>
      <c r="C54" s="198" t="s">
        <v>260</v>
      </c>
      <c r="D54" s="123">
        <v>152</v>
      </c>
      <c r="E54" s="108">
        <v>3457.3928800164613</v>
      </c>
      <c r="F54" s="169">
        <v>525523.71776250214</v>
      </c>
      <c r="G54" s="110">
        <v>1</v>
      </c>
      <c r="H54" s="170"/>
      <c r="I54" s="169"/>
      <c r="J54" s="169"/>
      <c r="K54" s="169"/>
      <c r="L54" s="169"/>
      <c r="M54" s="171"/>
      <c r="N54" s="172"/>
      <c r="O54" s="173">
        <f t="shared" si="9"/>
        <v>0</v>
      </c>
      <c r="P54" s="174">
        <f t="shared" si="10"/>
        <v>0</v>
      </c>
      <c r="Q54" s="169"/>
      <c r="R54" s="175" t="str">
        <f t="shared" si="11"/>
        <v/>
      </c>
      <c r="S54" s="171">
        <f t="shared" si="12"/>
        <v>0</v>
      </c>
      <c r="T54" s="176">
        <f t="shared" si="13"/>
        <v>0</v>
      </c>
      <c r="U54" s="177">
        <f t="shared" si="13"/>
        <v>0</v>
      </c>
      <c r="V54" s="174">
        <f t="shared" si="14"/>
        <v>0</v>
      </c>
      <c r="W54" s="175">
        <f t="shared" si="15"/>
        <v>0</v>
      </c>
      <c r="X54" s="175" t="str">
        <f t="shared" si="16"/>
        <v/>
      </c>
      <c r="Y54" s="171">
        <f t="shared" si="17"/>
        <v>0</v>
      </c>
    </row>
    <row r="55" spans="1:25" ht="14.4" outlineLevel="1" x14ac:dyDescent="0.55000000000000004">
      <c r="A55" s="44"/>
      <c r="B55" s="166"/>
      <c r="C55" s="198"/>
      <c r="D55" s="123"/>
      <c r="E55" s="108"/>
      <c r="F55" s="169"/>
      <c r="G55" s="110"/>
      <c r="H55" s="170"/>
      <c r="I55" s="169"/>
      <c r="J55" s="169"/>
      <c r="K55" s="169"/>
      <c r="L55" s="169"/>
      <c r="M55" s="171"/>
      <c r="N55" s="172"/>
      <c r="O55" s="173"/>
      <c r="P55" s="174"/>
      <c r="Q55" s="169"/>
      <c r="R55" s="175"/>
      <c r="S55" s="171"/>
      <c r="T55" s="176"/>
      <c r="U55" s="177"/>
      <c r="V55" s="174"/>
      <c r="W55" s="175"/>
      <c r="X55" s="175"/>
      <c r="Y55" s="171"/>
    </row>
    <row r="56" spans="1:25" ht="14.4" outlineLevel="1" x14ac:dyDescent="0.55000000000000004">
      <c r="A56" s="44" t="s">
        <v>261</v>
      </c>
      <c r="B56" s="166" t="s">
        <v>153</v>
      </c>
      <c r="C56" s="198" t="s">
        <v>260</v>
      </c>
      <c r="D56" s="123">
        <v>325</v>
      </c>
      <c r="E56" s="108">
        <v>3457.3928800164613</v>
      </c>
      <c r="F56" s="169">
        <v>1123652.68600535</v>
      </c>
      <c r="G56" s="110">
        <v>1</v>
      </c>
      <c r="H56" s="170"/>
      <c r="I56" s="169"/>
      <c r="J56" s="169"/>
      <c r="K56" s="169"/>
      <c r="L56" s="169"/>
      <c r="M56" s="171"/>
      <c r="N56" s="172"/>
      <c r="O56" s="173">
        <f t="shared" si="9"/>
        <v>0</v>
      </c>
      <c r="P56" s="174">
        <f t="shared" si="10"/>
        <v>0</v>
      </c>
      <c r="Q56" s="169"/>
      <c r="R56" s="175" t="str">
        <f t="shared" si="11"/>
        <v/>
      </c>
      <c r="S56" s="171">
        <f t="shared" si="12"/>
        <v>0</v>
      </c>
      <c r="T56" s="176">
        <f t="shared" si="13"/>
        <v>0</v>
      </c>
      <c r="U56" s="177">
        <f t="shared" si="13"/>
        <v>0</v>
      </c>
      <c r="V56" s="174">
        <f t="shared" si="14"/>
        <v>0</v>
      </c>
      <c r="W56" s="175">
        <f t="shared" si="15"/>
        <v>0</v>
      </c>
      <c r="X56" s="175" t="str">
        <f t="shared" si="16"/>
        <v/>
      </c>
      <c r="Y56" s="171">
        <f t="shared" si="17"/>
        <v>0</v>
      </c>
    </row>
    <row r="57" spans="1:25" ht="14.4" outlineLevel="1" x14ac:dyDescent="0.55000000000000004">
      <c r="A57" s="44"/>
      <c r="B57" s="166"/>
      <c r="C57" s="198"/>
      <c r="D57" s="123"/>
      <c r="E57" s="108"/>
      <c r="F57" s="169"/>
      <c r="G57" s="110"/>
      <c r="H57" s="170"/>
      <c r="I57" s="169"/>
      <c r="J57" s="169"/>
      <c r="K57" s="169"/>
      <c r="L57" s="169"/>
      <c r="M57" s="171"/>
      <c r="N57" s="172"/>
      <c r="O57" s="173"/>
      <c r="P57" s="174"/>
      <c r="Q57" s="169"/>
      <c r="R57" s="175"/>
      <c r="S57" s="171"/>
      <c r="T57" s="176"/>
      <c r="U57" s="177"/>
      <c r="V57" s="174"/>
      <c r="W57" s="175"/>
      <c r="X57" s="175"/>
      <c r="Y57" s="171"/>
    </row>
    <row r="58" spans="1:25" ht="14.4" outlineLevel="1" x14ac:dyDescent="0.55000000000000004">
      <c r="A58" s="44" t="s">
        <v>262</v>
      </c>
      <c r="B58" s="166" t="s">
        <v>152</v>
      </c>
      <c r="C58" s="198" t="s">
        <v>239</v>
      </c>
      <c r="D58" s="123">
        <v>25</v>
      </c>
      <c r="E58" s="108">
        <v>39476.409103340964</v>
      </c>
      <c r="F58" s="169">
        <v>986910.22758352407</v>
      </c>
      <c r="G58" s="110">
        <v>1</v>
      </c>
      <c r="H58" s="170"/>
      <c r="I58" s="169"/>
      <c r="J58" s="169"/>
      <c r="K58" s="169"/>
      <c r="L58" s="169"/>
      <c r="M58" s="171"/>
      <c r="N58" s="172"/>
      <c r="O58" s="173">
        <f t="shared" si="9"/>
        <v>0</v>
      </c>
      <c r="P58" s="174">
        <f t="shared" si="10"/>
        <v>0</v>
      </c>
      <c r="Q58" s="169"/>
      <c r="R58" s="175" t="str">
        <f t="shared" si="11"/>
        <v/>
      </c>
      <c r="S58" s="171">
        <f t="shared" si="12"/>
        <v>0</v>
      </c>
      <c r="T58" s="176">
        <f t="shared" si="13"/>
        <v>0</v>
      </c>
      <c r="U58" s="177">
        <f t="shared" si="13"/>
        <v>0</v>
      </c>
      <c r="V58" s="174">
        <f t="shared" si="14"/>
        <v>0</v>
      </c>
      <c r="W58" s="175">
        <f t="shared" si="15"/>
        <v>0</v>
      </c>
      <c r="X58" s="175" t="str">
        <f t="shared" si="16"/>
        <v/>
      </c>
      <c r="Y58" s="171">
        <f t="shared" si="17"/>
        <v>0</v>
      </c>
    </row>
    <row r="59" spans="1:25" ht="14.4" outlineLevel="1" x14ac:dyDescent="0.55000000000000004">
      <c r="A59" s="44"/>
      <c r="B59" s="166"/>
      <c r="C59" s="198"/>
      <c r="D59" s="123"/>
      <c r="E59" s="108"/>
      <c r="F59" s="169"/>
      <c r="G59" s="110"/>
      <c r="H59" s="170"/>
      <c r="I59" s="169"/>
      <c r="J59" s="169"/>
      <c r="K59" s="169"/>
      <c r="L59" s="169"/>
      <c r="M59" s="171"/>
      <c r="N59" s="172"/>
      <c r="O59" s="173"/>
      <c r="P59" s="174"/>
      <c r="Q59" s="169"/>
      <c r="R59" s="175"/>
      <c r="S59" s="171"/>
      <c r="T59" s="176"/>
      <c r="U59" s="177"/>
      <c r="V59" s="174"/>
      <c r="W59" s="175"/>
      <c r="X59" s="175"/>
      <c r="Y59" s="171"/>
    </row>
    <row r="60" spans="1:25" ht="14.4" outlineLevel="1" x14ac:dyDescent="0.55000000000000004">
      <c r="A60" s="44" t="s">
        <v>263</v>
      </c>
      <c r="B60" s="166" t="s">
        <v>150</v>
      </c>
      <c r="C60" s="198" t="s">
        <v>243</v>
      </c>
      <c r="D60" s="123">
        <v>6.7</v>
      </c>
      <c r="E60" s="108">
        <v>407334.01140502776</v>
      </c>
      <c r="F60" s="169">
        <v>2729137.8764136862</v>
      </c>
      <c r="G60" s="110">
        <v>1</v>
      </c>
      <c r="H60" s="170"/>
      <c r="I60" s="169"/>
      <c r="J60" s="169"/>
      <c r="K60" s="169"/>
      <c r="L60" s="169"/>
      <c r="M60" s="171"/>
      <c r="N60" s="172"/>
      <c r="O60" s="173">
        <f t="shared" si="9"/>
        <v>0</v>
      </c>
      <c r="P60" s="174">
        <f t="shared" si="10"/>
        <v>0</v>
      </c>
      <c r="Q60" s="169"/>
      <c r="R60" s="175" t="str">
        <f t="shared" si="11"/>
        <v/>
      </c>
      <c r="S60" s="171">
        <f t="shared" si="12"/>
        <v>0</v>
      </c>
      <c r="T60" s="176">
        <f t="shared" si="13"/>
        <v>0</v>
      </c>
      <c r="U60" s="177">
        <f t="shared" si="13"/>
        <v>0</v>
      </c>
      <c r="V60" s="174">
        <f t="shared" si="14"/>
        <v>0</v>
      </c>
      <c r="W60" s="175">
        <f t="shared" si="15"/>
        <v>0</v>
      </c>
      <c r="X60" s="175" t="str">
        <f t="shared" si="16"/>
        <v/>
      </c>
      <c r="Y60" s="171">
        <f t="shared" si="17"/>
        <v>0</v>
      </c>
    </row>
    <row r="61" spans="1:25" ht="14.4" outlineLevel="1" x14ac:dyDescent="0.55000000000000004">
      <c r="A61" s="54"/>
      <c r="B61" s="166"/>
      <c r="C61" s="198"/>
      <c r="D61" s="123"/>
      <c r="E61" s="108"/>
      <c r="F61" s="169"/>
      <c r="G61" s="110"/>
      <c r="H61" s="170"/>
      <c r="I61" s="169"/>
      <c r="J61" s="169"/>
      <c r="K61" s="169"/>
      <c r="L61" s="169"/>
      <c r="M61" s="171"/>
      <c r="N61" s="172"/>
      <c r="O61" s="173"/>
      <c r="P61" s="174"/>
      <c r="Q61" s="169"/>
      <c r="R61" s="175"/>
      <c r="S61" s="171"/>
      <c r="T61" s="176"/>
      <c r="U61" s="177"/>
      <c r="V61" s="174"/>
      <c r="W61" s="175"/>
      <c r="X61" s="175"/>
      <c r="Y61" s="171"/>
    </row>
    <row r="62" spans="1:25" ht="14.4" outlineLevel="1" x14ac:dyDescent="0.55000000000000004">
      <c r="A62" s="39" t="s">
        <v>264</v>
      </c>
      <c r="B62" s="166" t="s">
        <v>149</v>
      </c>
      <c r="C62" s="198" t="s">
        <v>239</v>
      </c>
      <c r="D62" s="123">
        <v>118</v>
      </c>
      <c r="E62" s="108">
        <v>45666.721025654158</v>
      </c>
      <c r="F62" s="169">
        <v>5388673.0810271911</v>
      </c>
      <c r="G62" s="110">
        <v>1</v>
      </c>
      <c r="H62" s="170"/>
      <c r="I62" s="169"/>
      <c r="J62" s="169"/>
      <c r="K62" s="169"/>
      <c r="L62" s="169"/>
      <c r="M62" s="171"/>
      <c r="N62" s="172"/>
      <c r="O62" s="173">
        <f t="shared" si="9"/>
        <v>0</v>
      </c>
      <c r="P62" s="174">
        <f t="shared" si="10"/>
        <v>0</v>
      </c>
      <c r="Q62" s="169"/>
      <c r="R62" s="175" t="str">
        <f t="shared" si="11"/>
        <v/>
      </c>
      <c r="S62" s="171">
        <f t="shared" si="12"/>
        <v>0</v>
      </c>
      <c r="T62" s="176">
        <f t="shared" si="13"/>
        <v>0</v>
      </c>
      <c r="U62" s="177">
        <f t="shared" si="13"/>
        <v>0</v>
      </c>
      <c r="V62" s="174">
        <f t="shared" si="14"/>
        <v>0</v>
      </c>
      <c r="W62" s="175">
        <f t="shared" si="15"/>
        <v>0</v>
      </c>
      <c r="X62" s="175" t="str">
        <f t="shared" si="16"/>
        <v/>
      </c>
      <c r="Y62" s="171">
        <f t="shared" si="17"/>
        <v>0</v>
      </c>
    </row>
    <row r="63" spans="1:25" ht="14.4" outlineLevel="1" x14ac:dyDescent="0.55000000000000004">
      <c r="A63" s="39"/>
      <c r="B63" s="166"/>
      <c r="C63" s="198"/>
      <c r="D63" s="123"/>
      <c r="E63" s="108"/>
      <c r="F63" s="169"/>
      <c r="G63" s="110"/>
      <c r="H63" s="170"/>
      <c r="I63" s="169"/>
      <c r="J63" s="169"/>
      <c r="K63" s="169"/>
      <c r="L63" s="169"/>
      <c r="M63" s="171"/>
      <c r="N63" s="172"/>
      <c r="O63" s="173"/>
      <c r="P63" s="174"/>
      <c r="Q63" s="169"/>
      <c r="R63" s="175"/>
      <c r="S63" s="171"/>
      <c r="T63" s="176"/>
      <c r="U63" s="177"/>
      <c r="V63" s="174"/>
      <c r="W63" s="175"/>
      <c r="X63" s="175"/>
      <c r="Y63" s="171"/>
    </row>
    <row r="64" spans="1:25" ht="14.4" outlineLevel="1" x14ac:dyDescent="0.55000000000000004">
      <c r="A64" s="39" t="s">
        <v>265</v>
      </c>
      <c r="B64" s="166" t="s">
        <v>148</v>
      </c>
      <c r="C64" s="198" t="s">
        <v>266</v>
      </c>
      <c r="D64" s="123">
        <v>1</v>
      </c>
      <c r="E64" s="108">
        <v>2102700.901926578</v>
      </c>
      <c r="F64" s="169">
        <v>2102700.901926578</v>
      </c>
      <c r="G64" s="110">
        <v>1</v>
      </c>
      <c r="H64" s="170"/>
      <c r="I64" s="169"/>
      <c r="J64" s="169"/>
      <c r="K64" s="169"/>
      <c r="L64" s="169"/>
      <c r="M64" s="171"/>
      <c r="N64" s="172"/>
      <c r="O64" s="173">
        <f t="shared" si="9"/>
        <v>0</v>
      </c>
      <c r="P64" s="174">
        <f t="shared" si="10"/>
        <v>0</v>
      </c>
      <c r="Q64" s="169"/>
      <c r="R64" s="175" t="str">
        <f t="shared" si="11"/>
        <v/>
      </c>
      <c r="S64" s="171">
        <f t="shared" si="12"/>
        <v>0</v>
      </c>
      <c r="T64" s="176">
        <f t="shared" si="13"/>
        <v>0</v>
      </c>
      <c r="U64" s="177">
        <f t="shared" si="13"/>
        <v>0</v>
      </c>
      <c r="V64" s="174">
        <f t="shared" si="14"/>
        <v>0</v>
      </c>
      <c r="W64" s="175">
        <f t="shared" si="15"/>
        <v>0</v>
      </c>
      <c r="X64" s="175" t="str">
        <f t="shared" si="16"/>
        <v/>
      </c>
      <c r="Y64" s="171">
        <f t="shared" si="17"/>
        <v>0</v>
      </c>
    </row>
    <row r="65" spans="1:25" ht="14.4" outlineLevel="1" x14ac:dyDescent="0.55000000000000004">
      <c r="A65" s="39"/>
      <c r="B65" s="166"/>
      <c r="C65" s="198"/>
      <c r="D65" s="123"/>
      <c r="E65" s="108"/>
      <c r="F65" s="169"/>
      <c r="G65" s="110"/>
      <c r="H65" s="170"/>
      <c r="I65" s="169"/>
      <c r="J65" s="169"/>
      <c r="K65" s="169"/>
      <c r="L65" s="169"/>
      <c r="M65" s="171"/>
      <c r="N65" s="172"/>
      <c r="O65" s="173"/>
      <c r="P65" s="174"/>
      <c r="Q65" s="169"/>
      <c r="R65" s="175"/>
      <c r="S65" s="171"/>
      <c r="T65" s="176"/>
      <c r="U65" s="177"/>
      <c r="V65" s="174"/>
      <c r="W65" s="175"/>
      <c r="X65" s="175"/>
      <c r="Y65" s="171"/>
    </row>
    <row r="66" spans="1:25" ht="14.4" outlineLevel="1" x14ac:dyDescent="0.55000000000000004">
      <c r="A66" s="39" t="s">
        <v>267</v>
      </c>
      <c r="B66" s="166" t="s">
        <v>147</v>
      </c>
      <c r="C66" s="198" t="s">
        <v>268</v>
      </c>
      <c r="D66" s="123">
        <v>19</v>
      </c>
      <c r="E66" s="108">
        <v>27667.601305162651</v>
      </c>
      <c r="F66" s="169">
        <v>525684.42479809036</v>
      </c>
      <c r="G66" s="110">
        <v>1</v>
      </c>
      <c r="H66" s="170"/>
      <c r="I66" s="169"/>
      <c r="J66" s="169"/>
      <c r="K66" s="169"/>
      <c r="L66" s="169"/>
      <c r="M66" s="171"/>
      <c r="N66" s="172"/>
      <c r="O66" s="173">
        <f t="shared" si="9"/>
        <v>0</v>
      </c>
      <c r="P66" s="174">
        <f t="shared" si="10"/>
        <v>0</v>
      </c>
      <c r="Q66" s="169"/>
      <c r="R66" s="175" t="str">
        <f t="shared" si="11"/>
        <v/>
      </c>
      <c r="S66" s="171">
        <f t="shared" si="12"/>
        <v>0</v>
      </c>
      <c r="T66" s="176">
        <f t="shared" si="13"/>
        <v>0</v>
      </c>
      <c r="U66" s="177">
        <f t="shared" si="13"/>
        <v>0</v>
      </c>
      <c r="V66" s="174">
        <f t="shared" si="14"/>
        <v>0</v>
      </c>
      <c r="W66" s="175">
        <f t="shared" si="15"/>
        <v>0</v>
      </c>
      <c r="X66" s="175" t="str">
        <f t="shared" si="16"/>
        <v/>
      </c>
      <c r="Y66" s="171">
        <f t="shared" si="17"/>
        <v>0</v>
      </c>
    </row>
    <row r="67" spans="1:25" ht="14.4" outlineLevel="1" x14ac:dyDescent="0.55000000000000004">
      <c r="A67" s="39"/>
      <c r="B67" s="166"/>
      <c r="C67" s="198"/>
      <c r="D67" s="123"/>
      <c r="E67" s="108"/>
      <c r="F67" s="169"/>
      <c r="G67" s="110"/>
      <c r="H67" s="170"/>
      <c r="I67" s="169"/>
      <c r="J67" s="169"/>
      <c r="K67" s="169"/>
      <c r="L67" s="169"/>
      <c r="M67" s="171"/>
      <c r="N67" s="172"/>
      <c r="O67" s="173"/>
      <c r="P67" s="174"/>
      <c r="Q67" s="169"/>
      <c r="R67" s="175"/>
      <c r="S67" s="171"/>
      <c r="T67" s="176"/>
      <c r="U67" s="177"/>
      <c r="V67" s="174"/>
      <c r="W67" s="175"/>
      <c r="X67" s="175"/>
      <c r="Y67" s="171"/>
    </row>
    <row r="68" spans="1:25" ht="14.4" outlineLevel="1" x14ac:dyDescent="0.55000000000000004">
      <c r="A68" s="39" t="s">
        <v>269</v>
      </c>
      <c r="B68" s="166" t="s">
        <v>146</v>
      </c>
      <c r="C68" s="198" t="s">
        <v>239</v>
      </c>
      <c r="D68" s="123">
        <v>150</v>
      </c>
      <c r="E68" s="108">
        <v>912.04651621065307</v>
      </c>
      <c r="F68" s="169">
        <v>136806.97743159797</v>
      </c>
      <c r="G68" s="110">
        <v>1</v>
      </c>
      <c r="H68" s="170"/>
      <c r="I68" s="169"/>
      <c r="J68" s="169"/>
      <c r="K68" s="169"/>
      <c r="L68" s="169"/>
      <c r="M68" s="171"/>
      <c r="N68" s="172"/>
      <c r="O68" s="173">
        <f t="shared" si="9"/>
        <v>0</v>
      </c>
      <c r="P68" s="174">
        <f t="shared" si="10"/>
        <v>0</v>
      </c>
      <c r="Q68" s="169"/>
      <c r="R68" s="175" t="str">
        <f t="shared" si="11"/>
        <v/>
      </c>
      <c r="S68" s="171">
        <f t="shared" si="12"/>
        <v>0</v>
      </c>
      <c r="T68" s="176">
        <f t="shared" si="13"/>
        <v>0</v>
      </c>
      <c r="U68" s="177">
        <f t="shared" si="13"/>
        <v>0</v>
      </c>
      <c r="V68" s="174">
        <f t="shared" si="14"/>
        <v>0</v>
      </c>
      <c r="W68" s="175">
        <f t="shared" si="15"/>
        <v>0</v>
      </c>
      <c r="X68" s="175" t="str">
        <f t="shared" si="16"/>
        <v/>
      </c>
      <c r="Y68" s="171">
        <f t="shared" si="17"/>
        <v>0</v>
      </c>
    </row>
    <row r="69" spans="1:25" ht="14.4" outlineLevel="1" x14ac:dyDescent="0.55000000000000004">
      <c r="A69" s="39"/>
      <c r="B69" s="166"/>
      <c r="C69" s="198"/>
      <c r="D69" s="123"/>
      <c r="E69" s="108"/>
      <c r="F69" s="169"/>
      <c r="G69" s="110"/>
      <c r="H69" s="170"/>
      <c r="I69" s="169"/>
      <c r="J69" s="169"/>
      <c r="K69" s="169"/>
      <c r="L69" s="169"/>
      <c r="M69" s="171"/>
      <c r="N69" s="172"/>
      <c r="O69" s="173"/>
      <c r="P69" s="174"/>
      <c r="Q69" s="169"/>
      <c r="R69" s="175"/>
      <c r="S69" s="171"/>
      <c r="T69" s="176"/>
      <c r="U69" s="177"/>
      <c r="V69" s="174"/>
      <c r="W69" s="175"/>
      <c r="X69" s="175"/>
      <c r="Y69" s="171"/>
    </row>
    <row r="70" spans="1:25" ht="14.4" outlineLevel="1" x14ac:dyDescent="0.55000000000000004">
      <c r="A70" s="39" t="s">
        <v>270</v>
      </c>
      <c r="B70" s="166" t="s">
        <v>145</v>
      </c>
      <c r="C70" s="198" t="s">
        <v>239</v>
      </c>
      <c r="D70" s="123">
        <v>100</v>
      </c>
      <c r="E70" s="108">
        <v>7308.3458431545296</v>
      </c>
      <c r="F70" s="169">
        <v>730834.58431545296</v>
      </c>
      <c r="G70" s="110">
        <v>1</v>
      </c>
      <c r="H70" s="170"/>
      <c r="I70" s="169"/>
      <c r="J70" s="169"/>
      <c r="K70" s="169"/>
      <c r="L70" s="169"/>
      <c r="M70" s="171"/>
      <c r="N70" s="172"/>
      <c r="O70" s="173">
        <f t="shared" si="9"/>
        <v>0</v>
      </c>
      <c r="P70" s="174">
        <f t="shared" si="10"/>
        <v>0</v>
      </c>
      <c r="Q70" s="169"/>
      <c r="R70" s="175" t="str">
        <f t="shared" si="11"/>
        <v/>
      </c>
      <c r="S70" s="171">
        <f t="shared" si="12"/>
        <v>0</v>
      </c>
      <c r="T70" s="176">
        <f t="shared" si="13"/>
        <v>0</v>
      </c>
      <c r="U70" s="177">
        <f t="shared" si="13"/>
        <v>0</v>
      </c>
      <c r="V70" s="174">
        <f t="shared" si="14"/>
        <v>0</v>
      </c>
      <c r="W70" s="175">
        <f t="shared" si="15"/>
        <v>0</v>
      </c>
      <c r="X70" s="175" t="str">
        <f t="shared" si="16"/>
        <v/>
      </c>
      <c r="Y70" s="171">
        <f t="shared" si="17"/>
        <v>0</v>
      </c>
    </row>
    <row r="71" spans="1:25" ht="14.4" outlineLevel="1" x14ac:dyDescent="0.55000000000000004">
      <c r="A71" s="39"/>
      <c r="B71" s="166"/>
      <c r="C71" s="198"/>
      <c r="D71" s="123"/>
      <c r="E71" s="108"/>
      <c r="F71" s="169"/>
      <c r="G71" s="110"/>
      <c r="H71" s="170"/>
      <c r="I71" s="169"/>
      <c r="J71" s="169"/>
      <c r="K71" s="169"/>
      <c r="L71" s="169"/>
      <c r="M71" s="171"/>
      <c r="N71" s="172"/>
      <c r="O71" s="173"/>
      <c r="P71" s="174"/>
      <c r="Q71" s="169"/>
      <c r="R71" s="175"/>
      <c r="S71" s="171"/>
      <c r="T71" s="176"/>
      <c r="U71" s="177"/>
      <c r="V71" s="174"/>
      <c r="W71" s="175"/>
      <c r="X71" s="175"/>
      <c r="Y71" s="171"/>
    </row>
    <row r="72" spans="1:25" ht="14.4" outlineLevel="1" x14ac:dyDescent="0.55000000000000004">
      <c r="A72" s="39" t="s">
        <v>271</v>
      </c>
      <c r="B72" s="166" t="s">
        <v>144</v>
      </c>
      <c r="C72" s="198" t="s">
        <v>239</v>
      </c>
      <c r="D72" s="123">
        <v>100</v>
      </c>
      <c r="E72" s="108">
        <v>11354.037292043644</v>
      </c>
      <c r="F72" s="169">
        <v>1135403.7292043644</v>
      </c>
      <c r="G72" s="110">
        <v>1</v>
      </c>
      <c r="H72" s="170"/>
      <c r="I72" s="169"/>
      <c r="J72" s="169"/>
      <c r="K72" s="169"/>
      <c r="L72" s="169"/>
      <c r="M72" s="171"/>
      <c r="N72" s="172"/>
      <c r="O72" s="173">
        <f t="shared" si="9"/>
        <v>0</v>
      </c>
      <c r="P72" s="174">
        <f t="shared" si="10"/>
        <v>0</v>
      </c>
      <c r="Q72" s="169"/>
      <c r="R72" s="175" t="str">
        <f t="shared" si="11"/>
        <v/>
      </c>
      <c r="S72" s="171">
        <f t="shared" si="12"/>
        <v>0</v>
      </c>
      <c r="T72" s="176">
        <f t="shared" si="13"/>
        <v>0</v>
      </c>
      <c r="U72" s="177">
        <f t="shared" si="13"/>
        <v>0</v>
      </c>
      <c r="V72" s="174">
        <f t="shared" si="14"/>
        <v>0</v>
      </c>
      <c r="W72" s="175">
        <f t="shared" si="15"/>
        <v>0</v>
      </c>
      <c r="X72" s="175" t="str">
        <f t="shared" si="16"/>
        <v/>
      </c>
      <c r="Y72" s="171">
        <f t="shared" si="17"/>
        <v>0</v>
      </c>
    </row>
    <row r="73" spans="1:25" ht="14.4" outlineLevel="1" x14ac:dyDescent="0.55000000000000004">
      <c r="A73" s="39"/>
      <c r="B73" s="166"/>
      <c r="C73" s="198"/>
      <c r="D73" s="123"/>
      <c r="E73" s="108"/>
      <c r="F73" s="169"/>
      <c r="G73" s="110"/>
      <c r="H73" s="170"/>
      <c r="I73" s="169"/>
      <c r="J73" s="169"/>
      <c r="K73" s="169"/>
      <c r="L73" s="169"/>
      <c r="M73" s="171"/>
      <c r="N73" s="172"/>
      <c r="O73" s="173"/>
      <c r="P73" s="174"/>
      <c r="Q73" s="169"/>
      <c r="R73" s="175"/>
      <c r="S73" s="171"/>
      <c r="T73" s="176"/>
      <c r="U73" s="177"/>
      <c r="V73" s="174"/>
      <c r="W73" s="175"/>
      <c r="X73" s="175"/>
      <c r="Y73" s="171"/>
    </row>
    <row r="74" spans="1:25" ht="14.4" outlineLevel="1" x14ac:dyDescent="0.55000000000000004">
      <c r="A74" s="39" t="s">
        <v>272</v>
      </c>
      <c r="B74" s="166" t="s">
        <v>143</v>
      </c>
      <c r="C74" s="198" t="s">
        <v>239</v>
      </c>
      <c r="D74" s="123">
        <v>150</v>
      </c>
      <c r="E74" s="108">
        <v>9426.6583038943136</v>
      </c>
      <c r="F74" s="169">
        <v>1413998.7455841471</v>
      </c>
      <c r="G74" s="110">
        <v>1</v>
      </c>
      <c r="H74" s="170"/>
      <c r="I74" s="169"/>
      <c r="J74" s="169"/>
      <c r="K74" s="169"/>
      <c r="L74" s="169"/>
      <c r="M74" s="171"/>
      <c r="N74" s="172"/>
      <c r="O74" s="173">
        <f t="shared" si="9"/>
        <v>0</v>
      </c>
      <c r="P74" s="174">
        <f t="shared" si="10"/>
        <v>0</v>
      </c>
      <c r="Q74" s="169"/>
      <c r="R74" s="175" t="str">
        <f t="shared" si="11"/>
        <v/>
      </c>
      <c r="S74" s="171">
        <f t="shared" si="12"/>
        <v>0</v>
      </c>
      <c r="T74" s="176">
        <f t="shared" si="13"/>
        <v>0</v>
      </c>
      <c r="U74" s="177">
        <f t="shared" si="13"/>
        <v>0</v>
      </c>
      <c r="V74" s="174">
        <f t="shared" si="14"/>
        <v>0</v>
      </c>
      <c r="W74" s="175">
        <f t="shared" si="15"/>
        <v>0</v>
      </c>
      <c r="X74" s="175" t="str">
        <f t="shared" si="16"/>
        <v/>
      </c>
      <c r="Y74" s="171">
        <f t="shared" si="17"/>
        <v>0</v>
      </c>
    </row>
    <row r="75" spans="1:25" ht="14.4" outlineLevel="1" x14ac:dyDescent="0.55000000000000004">
      <c r="A75" s="39"/>
      <c r="B75" s="166"/>
      <c r="C75" s="198"/>
      <c r="D75" s="123"/>
      <c r="E75" s="108"/>
      <c r="F75" s="169"/>
      <c r="G75" s="110"/>
      <c r="H75" s="170"/>
      <c r="I75" s="169"/>
      <c r="J75" s="169"/>
      <c r="K75" s="169"/>
      <c r="L75" s="169"/>
      <c r="M75" s="171"/>
      <c r="N75" s="172"/>
      <c r="O75" s="173"/>
      <c r="P75" s="174"/>
      <c r="Q75" s="169"/>
      <c r="R75" s="175"/>
      <c r="S75" s="171"/>
      <c r="T75" s="176"/>
      <c r="U75" s="177"/>
      <c r="V75" s="174"/>
      <c r="W75" s="175"/>
      <c r="X75" s="175"/>
      <c r="Y75" s="171"/>
    </row>
    <row r="76" spans="1:25" ht="14.4" outlineLevel="1" x14ac:dyDescent="0.55000000000000004">
      <c r="A76" s="39" t="s">
        <v>273</v>
      </c>
      <c r="B76" s="166" t="s">
        <v>142</v>
      </c>
      <c r="C76" s="198" t="s">
        <v>230</v>
      </c>
      <c r="D76" s="123">
        <v>30</v>
      </c>
      <c r="E76" s="108">
        <v>18618.102298496142</v>
      </c>
      <c r="F76" s="169">
        <v>558543.06895488431</v>
      </c>
      <c r="G76" s="110">
        <v>1</v>
      </c>
      <c r="H76" s="170"/>
      <c r="I76" s="169"/>
      <c r="J76" s="169"/>
      <c r="K76" s="169"/>
      <c r="L76" s="169"/>
      <c r="M76" s="171"/>
      <c r="N76" s="172"/>
      <c r="O76" s="173">
        <f t="shared" si="9"/>
        <v>0</v>
      </c>
      <c r="P76" s="174">
        <f t="shared" si="10"/>
        <v>0</v>
      </c>
      <c r="Q76" s="169"/>
      <c r="R76" s="175" t="str">
        <f t="shared" si="11"/>
        <v/>
      </c>
      <c r="S76" s="171">
        <f t="shared" si="12"/>
        <v>0</v>
      </c>
      <c r="T76" s="176">
        <f t="shared" si="13"/>
        <v>0</v>
      </c>
      <c r="U76" s="177">
        <f t="shared" si="13"/>
        <v>0</v>
      </c>
      <c r="V76" s="174">
        <f t="shared" si="14"/>
        <v>0</v>
      </c>
      <c r="W76" s="175">
        <f t="shared" si="15"/>
        <v>0</v>
      </c>
      <c r="X76" s="175" t="str">
        <f t="shared" si="16"/>
        <v/>
      </c>
      <c r="Y76" s="171">
        <f t="shared" si="17"/>
        <v>0</v>
      </c>
    </row>
    <row r="77" spans="1:25" ht="14.4" outlineLevel="1" x14ac:dyDescent="0.55000000000000004">
      <c r="A77" s="39"/>
      <c r="B77" s="166"/>
      <c r="C77" s="198"/>
      <c r="D77" s="123"/>
      <c r="E77" s="108"/>
      <c r="F77" s="169"/>
      <c r="G77" s="110"/>
      <c r="H77" s="170"/>
      <c r="I77" s="169"/>
      <c r="J77" s="169"/>
      <c r="K77" s="169"/>
      <c r="L77" s="169"/>
      <c r="M77" s="171"/>
      <c r="N77" s="172"/>
      <c r="O77" s="173"/>
      <c r="P77" s="174"/>
      <c r="Q77" s="169"/>
      <c r="R77" s="175"/>
      <c r="S77" s="171"/>
      <c r="T77" s="176"/>
      <c r="U77" s="177"/>
      <c r="V77" s="174"/>
      <c r="W77" s="175"/>
      <c r="X77" s="175"/>
      <c r="Y77" s="171"/>
    </row>
    <row r="78" spans="1:25" ht="14.4" outlineLevel="1" x14ac:dyDescent="0.55000000000000004">
      <c r="A78" s="39" t="s">
        <v>274</v>
      </c>
      <c r="B78" s="166" t="s">
        <v>140</v>
      </c>
      <c r="C78" s="198" t="s">
        <v>239</v>
      </c>
      <c r="D78" s="123">
        <v>100</v>
      </c>
      <c r="E78" s="108">
        <v>10148.160227923145</v>
      </c>
      <c r="F78" s="169">
        <v>1014816.0227923144</v>
      </c>
      <c r="G78" s="110">
        <v>1</v>
      </c>
      <c r="H78" s="170"/>
      <c r="I78" s="169"/>
      <c r="J78" s="169"/>
      <c r="K78" s="169"/>
      <c r="L78" s="169"/>
      <c r="M78" s="171"/>
      <c r="N78" s="172"/>
      <c r="O78" s="173">
        <f t="shared" si="9"/>
        <v>0</v>
      </c>
      <c r="P78" s="174">
        <f t="shared" si="10"/>
        <v>0</v>
      </c>
      <c r="Q78" s="169"/>
      <c r="R78" s="175" t="str">
        <f t="shared" si="11"/>
        <v/>
      </c>
      <c r="S78" s="171">
        <f t="shared" si="12"/>
        <v>0</v>
      </c>
      <c r="T78" s="176">
        <f t="shared" si="13"/>
        <v>0</v>
      </c>
      <c r="U78" s="177">
        <f t="shared" si="13"/>
        <v>0</v>
      </c>
      <c r="V78" s="174">
        <f t="shared" si="14"/>
        <v>0</v>
      </c>
      <c r="W78" s="175">
        <f t="shared" si="15"/>
        <v>0</v>
      </c>
      <c r="X78" s="175" t="str">
        <f t="shared" si="16"/>
        <v/>
      </c>
      <c r="Y78" s="171">
        <f t="shared" si="17"/>
        <v>0</v>
      </c>
    </row>
    <row r="79" spans="1:25" ht="14.4" outlineLevel="1" x14ac:dyDescent="0.55000000000000004">
      <c r="A79" s="54"/>
      <c r="B79" s="166"/>
      <c r="C79" s="198"/>
      <c r="D79" s="123"/>
      <c r="E79" s="108"/>
      <c r="F79" s="169"/>
      <c r="G79" s="110"/>
      <c r="H79" s="170"/>
      <c r="I79" s="169"/>
      <c r="J79" s="169"/>
      <c r="K79" s="169"/>
      <c r="L79" s="169"/>
      <c r="M79" s="171"/>
      <c r="N79" s="172"/>
      <c r="O79" s="173"/>
      <c r="P79" s="174"/>
      <c r="Q79" s="169"/>
      <c r="R79" s="175"/>
      <c r="S79" s="171"/>
      <c r="T79" s="176"/>
      <c r="U79" s="177"/>
      <c r="V79" s="174"/>
      <c r="W79" s="175"/>
      <c r="X79" s="175"/>
      <c r="Y79" s="171"/>
    </row>
    <row r="80" spans="1:25" ht="14.4" outlineLevel="1" x14ac:dyDescent="0.55000000000000004">
      <c r="A80" s="39" t="s">
        <v>275</v>
      </c>
      <c r="B80" s="166" t="s">
        <v>139</v>
      </c>
      <c r="C80" s="198" t="s">
        <v>239</v>
      </c>
      <c r="D80" s="123">
        <v>42</v>
      </c>
      <c r="E80" s="108">
        <v>53622.301249999997</v>
      </c>
      <c r="F80" s="169">
        <v>2252136.6524999999</v>
      </c>
      <c r="G80" s="110">
        <v>1</v>
      </c>
      <c r="H80" s="170"/>
      <c r="I80" s="169"/>
      <c r="J80" s="169"/>
      <c r="K80" s="169"/>
      <c r="L80" s="169"/>
      <c r="M80" s="171"/>
      <c r="N80" s="172"/>
      <c r="O80" s="173">
        <f t="shared" si="9"/>
        <v>0</v>
      </c>
      <c r="P80" s="174">
        <f t="shared" si="10"/>
        <v>0</v>
      </c>
      <c r="Q80" s="169"/>
      <c r="R80" s="175" t="str">
        <f t="shared" si="11"/>
        <v/>
      </c>
      <c r="S80" s="171">
        <f t="shared" si="12"/>
        <v>0</v>
      </c>
      <c r="T80" s="176">
        <f t="shared" si="13"/>
        <v>0</v>
      </c>
      <c r="U80" s="177">
        <f t="shared" si="13"/>
        <v>0</v>
      </c>
      <c r="V80" s="174">
        <f t="shared" si="14"/>
        <v>0</v>
      </c>
      <c r="W80" s="175">
        <f t="shared" si="15"/>
        <v>0</v>
      </c>
      <c r="X80" s="175" t="str">
        <f t="shared" si="16"/>
        <v/>
      </c>
      <c r="Y80" s="171">
        <f t="shared" si="17"/>
        <v>0</v>
      </c>
    </row>
    <row r="81" spans="1:25" ht="14.4" outlineLevel="1" x14ac:dyDescent="0.55000000000000004">
      <c r="A81" s="39"/>
      <c r="B81" s="166"/>
      <c r="C81" s="198"/>
      <c r="D81" s="123"/>
      <c r="E81" s="108"/>
      <c r="F81" s="169"/>
      <c r="G81" s="110"/>
      <c r="H81" s="170"/>
      <c r="I81" s="169"/>
      <c r="J81" s="169"/>
      <c r="K81" s="169"/>
      <c r="L81" s="169"/>
      <c r="M81" s="171"/>
      <c r="N81" s="172"/>
      <c r="O81" s="173"/>
      <c r="P81" s="174"/>
      <c r="Q81" s="169"/>
      <c r="R81" s="175"/>
      <c r="S81" s="171"/>
      <c r="T81" s="176"/>
      <c r="U81" s="177"/>
      <c r="V81" s="174"/>
      <c r="W81" s="175"/>
      <c r="X81" s="175"/>
      <c r="Y81" s="171"/>
    </row>
    <row r="82" spans="1:25" ht="14.4" outlineLevel="1" x14ac:dyDescent="0.55000000000000004">
      <c r="A82" s="39" t="s">
        <v>276</v>
      </c>
      <c r="B82" s="166" t="s">
        <v>138</v>
      </c>
      <c r="C82" s="198" t="s">
        <v>239</v>
      </c>
      <c r="D82" s="123">
        <v>42</v>
      </c>
      <c r="E82" s="108">
        <v>26153.254809666669</v>
      </c>
      <c r="F82" s="169">
        <v>1098436.7020060001</v>
      </c>
      <c r="G82" s="110">
        <v>1</v>
      </c>
      <c r="H82" s="170"/>
      <c r="I82" s="169"/>
      <c r="J82" s="169"/>
      <c r="K82" s="169"/>
      <c r="L82" s="169"/>
      <c r="M82" s="171"/>
      <c r="N82" s="172"/>
      <c r="O82" s="173">
        <f t="shared" si="9"/>
        <v>0</v>
      </c>
      <c r="P82" s="174">
        <f t="shared" si="10"/>
        <v>0</v>
      </c>
      <c r="Q82" s="169"/>
      <c r="R82" s="175" t="str">
        <f t="shared" si="11"/>
        <v/>
      </c>
      <c r="S82" s="171">
        <f t="shared" si="12"/>
        <v>0</v>
      </c>
      <c r="T82" s="176">
        <f t="shared" si="13"/>
        <v>0</v>
      </c>
      <c r="U82" s="177">
        <f t="shared" si="13"/>
        <v>0</v>
      </c>
      <c r="V82" s="174">
        <f t="shared" si="14"/>
        <v>0</v>
      </c>
      <c r="W82" s="175">
        <f t="shared" si="15"/>
        <v>0</v>
      </c>
      <c r="X82" s="175" t="str">
        <f t="shared" si="16"/>
        <v/>
      </c>
      <c r="Y82" s="171">
        <f t="shared" si="17"/>
        <v>0</v>
      </c>
    </row>
    <row r="83" spans="1:25" ht="14.4" outlineLevel="1" x14ac:dyDescent="0.55000000000000004">
      <c r="A83" s="39"/>
      <c r="B83" s="166"/>
      <c r="C83" s="198"/>
      <c r="D83" s="123"/>
      <c r="E83" s="108"/>
      <c r="F83" s="169"/>
      <c r="G83" s="110"/>
      <c r="H83" s="170"/>
      <c r="I83" s="169"/>
      <c r="J83" s="169"/>
      <c r="K83" s="169"/>
      <c r="L83" s="169"/>
      <c r="M83" s="171"/>
      <c r="N83" s="172"/>
      <c r="O83" s="173"/>
      <c r="P83" s="174"/>
      <c r="Q83" s="169"/>
      <c r="R83" s="175"/>
      <c r="S83" s="171"/>
      <c r="T83" s="176"/>
      <c r="U83" s="177"/>
      <c r="V83" s="174"/>
      <c r="W83" s="175"/>
      <c r="X83" s="175"/>
      <c r="Y83" s="171"/>
    </row>
    <row r="84" spans="1:25" ht="14.4" outlineLevel="1" x14ac:dyDescent="0.55000000000000004">
      <c r="A84" s="39" t="s">
        <v>277</v>
      </c>
      <c r="B84" s="166" t="s">
        <v>136</v>
      </c>
      <c r="C84" s="198" t="s">
        <v>239</v>
      </c>
      <c r="D84" s="123">
        <v>42</v>
      </c>
      <c r="E84" s="108">
        <v>18815.533211714363</v>
      </c>
      <c r="F84" s="169">
        <v>790252.39489200327</v>
      </c>
      <c r="G84" s="110">
        <v>1</v>
      </c>
      <c r="H84" s="170"/>
      <c r="I84" s="169"/>
      <c r="J84" s="169"/>
      <c r="K84" s="169"/>
      <c r="L84" s="169"/>
      <c r="M84" s="171"/>
      <c r="N84" s="172"/>
      <c r="O84" s="173">
        <f t="shared" si="9"/>
        <v>0</v>
      </c>
      <c r="P84" s="174">
        <f t="shared" si="10"/>
        <v>0</v>
      </c>
      <c r="Q84" s="169"/>
      <c r="R84" s="175" t="str">
        <f t="shared" si="11"/>
        <v/>
      </c>
      <c r="S84" s="171">
        <f t="shared" si="12"/>
        <v>0</v>
      </c>
      <c r="T84" s="176">
        <f t="shared" si="13"/>
        <v>0</v>
      </c>
      <c r="U84" s="177">
        <f t="shared" si="13"/>
        <v>0</v>
      </c>
      <c r="V84" s="174">
        <f t="shared" si="14"/>
        <v>0</v>
      </c>
      <c r="W84" s="175">
        <f t="shared" si="15"/>
        <v>0</v>
      </c>
      <c r="X84" s="175" t="str">
        <f t="shared" si="16"/>
        <v/>
      </c>
      <c r="Y84" s="171">
        <f t="shared" si="17"/>
        <v>0</v>
      </c>
    </row>
    <row r="85" spans="1:25" ht="14.4" outlineLevel="1" x14ac:dyDescent="0.55000000000000004">
      <c r="A85" s="54"/>
      <c r="B85" s="166"/>
      <c r="C85" s="198"/>
      <c r="D85" s="123"/>
      <c r="E85" s="108"/>
      <c r="F85" s="169"/>
      <c r="G85" s="110"/>
      <c r="H85" s="170"/>
      <c r="I85" s="169"/>
      <c r="J85" s="169"/>
      <c r="K85" s="169"/>
      <c r="L85" s="169"/>
      <c r="M85" s="171"/>
      <c r="N85" s="172"/>
      <c r="O85" s="173"/>
      <c r="P85" s="174"/>
      <c r="Q85" s="169"/>
      <c r="R85" s="175"/>
      <c r="S85" s="171"/>
      <c r="T85" s="176"/>
      <c r="U85" s="177"/>
      <c r="V85" s="174"/>
      <c r="W85" s="175"/>
      <c r="X85" s="175"/>
      <c r="Y85" s="171"/>
    </row>
    <row r="86" spans="1:25" ht="14.4" outlineLevel="1" x14ac:dyDescent="0.55000000000000004">
      <c r="A86" s="39" t="s">
        <v>278</v>
      </c>
      <c r="B86" s="166" t="s">
        <v>279</v>
      </c>
      <c r="C86" s="198" t="s">
        <v>239</v>
      </c>
      <c r="D86" s="123">
        <v>17</v>
      </c>
      <c r="E86" s="108">
        <v>35227</v>
      </c>
      <c r="F86" s="169">
        <v>598859</v>
      </c>
      <c r="G86" s="110">
        <v>1</v>
      </c>
      <c r="H86" s="170"/>
      <c r="I86" s="169"/>
      <c r="J86" s="169"/>
      <c r="K86" s="169"/>
      <c r="L86" s="169"/>
      <c r="M86" s="171"/>
      <c r="N86" s="172"/>
      <c r="O86" s="173">
        <f t="shared" si="9"/>
        <v>0</v>
      </c>
      <c r="P86" s="174">
        <f t="shared" si="10"/>
        <v>0</v>
      </c>
      <c r="Q86" s="169"/>
      <c r="R86" s="175" t="str">
        <f t="shared" si="11"/>
        <v/>
      </c>
      <c r="S86" s="171">
        <f t="shared" si="12"/>
        <v>0</v>
      </c>
      <c r="T86" s="176">
        <f t="shared" si="13"/>
        <v>0</v>
      </c>
      <c r="U86" s="177">
        <f t="shared" si="13"/>
        <v>0</v>
      </c>
      <c r="V86" s="174">
        <f t="shared" si="14"/>
        <v>0</v>
      </c>
      <c r="W86" s="175">
        <f t="shared" si="15"/>
        <v>0</v>
      </c>
      <c r="X86" s="175" t="str">
        <f t="shared" si="16"/>
        <v/>
      </c>
      <c r="Y86" s="171">
        <f t="shared" si="17"/>
        <v>0</v>
      </c>
    </row>
    <row r="87" spans="1:25" ht="14.4" outlineLevel="1" x14ac:dyDescent="0.55000000000000004">
      <c r="A87" s="39"/>
      <c r="B87" s="166"/>
      <c r="C87" s="198"/>
      <c r="D87" s="123"/>
      <c r="E87" s="108"/>
      <c r="F87" s="169"/>
      <c r="G87" s="110"/>
      <c r="H87" s="170"/>
      <c r="I87" s="169"/>
      <c r="J87" s="169"/>
      <c r="K87" s="169"/>
      <c r="L87" s="169"/>
      <c r="M87" s="171"/>
      <c r="N87" s="172"/>
      <c r="O87" s="173"/>
      <c r="P87" s="174"/>
      <c r="Q87" s="169"/>
      <c r="R87" s="175"/>
      <c r="S87" s="171"/>
      <c r="T87" s="176"/>
      <c r="U87" s="177"/>
      <c r="V87" s="174"/>
      <c r="W87" s="175"/>
      <c r="X87" s="175"/>
      <c r="Y87" s="171"/>
    </row>
    <row r="88" spans="1:25" ht="14.4" outlineLevel="1" x14ac:dyDescent="0.55000000000000004">
      <c r="A88" s="39" t="s">
        <v>280</v>
      </c>
      <c r="B88" s="166" t="s">
        <v>134</v>
      </c>
      <c r="C88" s="198" t="s">
        <v>239</v>
      </c>
      <c r="D88" s="123">
        <v>17</v>
      </c>
      <c r="E88" s="108">
        <v>12212.123000000001</v>
      </c>
      <c r="F88" s="169">
        <v>207606.09100000001</v>
      </c>
      <c r="G88" s="110">
        <v>1</v>
      </c>
      <c r="H88" s="170"/>
      <c r="I88" s="169"/>
      <c r="J88" s="169"/>
      <c r="K88" s="169"/>
      <c r="L88" s="169"/>
      <c r="M88" s="171"/>
      <c r="N88" s="172"/>
      <c r="O88" s="173">
        <f t="shared" si="9"/>
        <v>0</v>
      </c>
      <c r="P88" s="174">
        <f t="shared" si="10"/>
        <v>0</v>
      </c>
      <c r="Q88" s="169"/>
      <c r="R88" s="175" t="str">
        <f t="shared" si="11"/>
        <v/>
      </c>
      <c r="S88" s="171">
        <f t="shared" si="12"/>
        <v>0</v>
      </c>
      <c r="T88" s="176">
        <f t="shared" si="13"/>
        <v>0</v>
      </c>
      <c r="U88" s="177">
        <f t="shared" si="13"/>
        <v>0</v>
      </c>
      <c r="V88" s="174">
        <f t="shared" si="14"/>
        <v>0</v>
      </c>
      <c r="W88" s="175">
        <f t="shared" si="15"/>
        <v>0</v>
      </c>
      <c r="X88" s="175" t="str">
        <f t="shared" si="16"/>
        <v/>
      </c>
      <c r="Y88" s="171">
        <f t="shared" si="17"/>
        <v>0</v>
      </c>
    </row>
    <row r="89" spans="1:25" ht="14.4" outlineLevel="1" x14ac:dyDescent="0.55000000000000004">
      <c r="A89" s="39"/>
      <c r="B89" s="166"/>
      <c r="C89" s="198"/>
      <c r="D89" s="123"/>
      <c r="E89" s="108"/>
      <c r="F89" s="169"/>
      <c r="G89" s="110"/>
      <c r="H89" s="170"/>
      <c r="I89" s="169"/>
      <c r="J89" s="169"/>
      <c r="K89" s="169"/>
      <c r="L89" s="169"/>
      <c r="M89" s="171"/>
      <c r="N89" s="172"/>
      <c r="O89" s="173"/>
      <c r="P89" s="174"/>
      <c r="Q89" s="169"/>
      <c r="R89" s="175"/>
      <c r="S89" s="171"/>
      <c r="T89" s="176"/>
      <c r="U89" s="177"/>
      <c r="V89" s="174"/>
      <c r="W89" s="175"/>
      <c r="X89" s="175"/>
      <c r="Y89" s="171"/>
    </row>
    <row r="90" spans="1:25" ht="14.4" outlineLevel="1" x14ac:dyDescent="0.55000000000000004">
      <c r="A90" s="39" t="s">
        <v>281</v>
      </c>
      <c r="B90" s="166" t="s">
        <v>133</v>
      </c>
      <c r="C90" s="198" t="s">
        <v>239</v>
      </c>
      <c r="D90" s="123">
        <v>8.5</v>
      </c>
      <c r="E90" s="108">
        <v>25753.254809666669</v>
      </c>
      <c r="F90" s="169">
        <v>218902.66588216668</v>
      </c>
      <c r="G90" s="110">
        <v>1</v>
      </c>
      <c r="H90" s="170"/>
      <c r="I90" s="169"/>
      <c r="J90" s="169"/>
      <c r="K90" s="169"/>
      <c r="L90" s="169"/>
      <c r="M90" s="171"/>
      <c r="N90" s="172"/>
      <c r="O90" s="173">
        <f t="shared" si="9"/>
        <v>0</v>
      </c>
      <c r="P90" s="174">
        <f t="shared" si="10"/>
        <v>0</v>
      </c>
      <c r="Q90" s="169"/>
      <c r="R90" s="175" t="str">
        <f t="shared" si="11"/>
        <v/>
      </c>
      <c r="S90" s="171">
        <f t="shared" si="12"/>
        <v>0</v>
      </c>
      <c r="T90" s="176">
        <f t="shared" si="13"/>
        <v>0</v>
      </c>
      <c r="U90" s="177">
        <f t="shared" si="13"/>
        <v>0</v>
      </c>
      <c r="V90" s="174">
        <f t="shared" si="14"/>
        <v>0</v>
      </c>
      <c r="W90" s="175">
        <f t="shared" si="15"/>
        <v>0</v>
      </c>
      <c r="X90" s="175" t="str">
        <f t="shared" si="16"/>
        <v/>
      </c>
      <c r="Y90" s="171">
        <f t="shared" si="17"/>
        <v>0</v>
      </c>
    </row>
    <row r="91" spans="1:25" ht="14.4" outlineLevel="1" x14ac:dyDescent="0.55000000000000004">
      <c r="A91" s="39"/>
      <c r="B91" s="166"/>
      <c r="C91" s="198"/>
      <c r="D91" s="123"/>
      <c r="E91" s="108"/>
      <c r="F91" s="169"/>
      <c r="G91" s="110"/>
      <c r="H91" s="170"/>
      <c r="I91" s="169"/>
      <c r="J91" s="169"/>
      <c r="K91" s="169"/>
      <c r="L91" s="169"/>
      <c r="M91" s="171"/>
      <c r="N91" s="172"/>
      <c r="O91" s="173"/>
      <c r="P91" s="174"/>
      <c r="Q91" s="169"/>
      <c r="R91" s="175"/>
      <c r="S91" s="171"/>
      <c r="T91" s="176"/>
      <c r="U91" s="177"/>
      <c r="V91" s="174"/>
      <c r="W91" s="175"/>
      <c r="X91" s="175"/>
      <c r="Y91" s="171"/>
    </row>
    <row r="92" spans="1:25" ht="14.4" outlineLevel="1" x14ac:dyDescent="0.55000000000000004">
      <c r="A92" s="39" t="s">
        <v>282</v>
      </c>
      <c r="B92" s="166" t="s">
        <v>131</v>
      </c>
      <c r="C92" s="198" t="s">
        <v>239</v>
      </c>
      <c r="D92" s="123">
        <v>8</v>
      </c>
      <c r="E92" s="108">
        <v>25724.921476333333</v>
      </c>
      <c r="F92" s="169">
        <v>205799.37181066666</v>
      </c>
      <c r="G92" s="110">
        <v>1</v>
      </c>
      <c r="H92" s="170"/>
      <c r="I92" s="169"/>
      <c r="J92" s="169"/>
      <c r="K92" s="169"/>
      <c r="L92" s="169"/>
      <c r="M92" s="171"/>
      <c r="N92" s="172"/>
      <c r="O92" s="173">
        <f t="shared" si="9"/>
        <v>0</v>
      </c>
      <c r="P92" s="174">
        <f t="shared" si="10"/>
        <v>0</v>
      </c>
      <c r="Q92" s="169"/>
      <c r="R92" s="175" t="str">
        <f t="shared" si="11"/>
        <v/>
      </c>
      <c r="S92" s="171">
        <f t="shared" si="12"/>
        <v>0</v>
      </c>
      <c r="T92" s="176">
        <f t="shared" si="13"/>
        <v>0</v>
      </c>
      <c r="U92" s="177">
        <f t="shared" si="13"/>
        <v>0</v>
      </c>
      <c r="V92" s="174">
        <f t="shared" si="14"/>
        <v>0</v>
      </c>
      <c r="W92" s="175">
        <f t="shared" si="15"/>
        <v>0</v>
      </c>
      <c r="X92" s="175" t="str">
        <f t="shared" si="16"/>
        <v/>
      </c>
      <c r="Y92" s="171">
        <f t="shared" si="17"/>
        <v>0</v>
      </c>
    </row>
    <row r="93" spans="1:25" ht="14.4" outlineLevel="1" x14ac:dyDescent="0.55000000000000004">
      <c r="A93" s="39"/>
      <c r="B93" s="166"/>
      <c r="C93" s="198"/>
      <c r="D93" s="123"/>
      <c r="E93" s="108"/>
      <c r="F93" s="169"/>
      <c r="G93" s="110"/>
      <c r="H93" s="170"/>
      <c r="I93" s="169"/>
      <c r="J93" s="169"/>
      <c r="K93" s="169"/>
      <c r="L93" s="169"/>
      <c r="M93" s="171"/>
      <c r="N93" s="172"/>
      <c r="O93" s="173"/>
      <c r="P93" s="174"/>
      <c r="Q93" s="169"/>
      <c r="R93" s="175"/>
      <c r="S93" s="171"/>
      <c r="T93" s="176"/>
      <c r="U93" s="177"/>
      <c r="V93" s="174"/>
      <c r="W93" s="175"/>
      <c r="X93" s="175"/>
      <c r="Y93" s="171"/>
    </row>
    <row r="94" spans="1:25" ht="14.4" outlineLevel="1" x14ac:dyDescent="0.55000000000000004">
      <c r="A94" s="39" t="s">
        <v>283</v>
      </c>
      <c r="B94" s="166" t="s">
        <v>130</v>
      </c>
      <c r="C94" s="198" t="s">
        <v>230</v>
      </c>
      <c r="D94" s="123">
        <v>28</v>
      </c>
      <c r="E94" s="108">
        <v>25200</v>
      </c>
      <c r="F94" s="169">
        <v>705600</v>
      </c>
      <c r="G94" s="110">
        <v>1</v>
      </c>
      <c r="H94" s="170"/>
      <c r="I94" s="169"/>
      <c r="J94" s="169"/>
      <c r="K94" s="169"/>
      <c r="L94" s="169"/>
      <c r="M94" s="171"/>
      <c r="N94" s="172"/>
      <c r="O94" s="173">
        <f t="shared" si="9"/>
        <v>0</v>
      </c>
      <c r="P94" s="174">
        <f t="shared" si="10"/>
        <v>0</v>
      </c>
      <c r="Q94" s="169"/>
      <c r="R94" s="175" t="str">
        <f t="shared" si="11"/>
        <v/>
      </c>
      <c r="S94" s="171">
        <f t="shared" si="12"/>
        <v>0</v>
      </c>
      <c r="T94" s="176">
        <f t="shared" si="13"/>
        <v>0</v>
      </c>
      <c r="U94" s="177">
        <f t="shared" si="13"/>
        <v>0</v>
      </c>
      <c r="V94" s="174">
        <f t="shared" si="14"/>
        <v>0</v>
      </c>
      <c r="W94" s="175">
        <f t="shared" si="15"/>
        <v>0</v>
      </c>
      <c r="X94" s="175" t="str">
        <f t="shared" si="16"/>
        <v/>
      </c>
      <c r="Y94" s="171">
        <f t="shared" si="17"/>
        <v>0</v>
      </c>
    </row>
    <row r="95" spans="1:25" ht="14.4" outlineLevel="1" x14ac:dyDescent="0.55000000000000004">
      <c r="A95" s="39"/>
      <c r="B95" s="166"/>
      <c r="C95" s="198"/>
      <c r="D95" s="123"/>
      <c r="E95" s="108"/>
      <c r="F95" s="169"/>
      <c r="G95" s="110"/>
      <c r="H95" s="170"/>
      <c r="I95" s="169"/>
      <c r="J95" s="169"/>
      <c r="K95" s="169"/>
      <c r="L95" s="169"/>
      <c r="M95" s="171"/>
      <c r="N95" s="172"/>
      <c r="O95" s="173"/>
      <c r="P95" s="174"/>
      <c r="Q95" s="169"/>
      <c r="R95" s="175"/>
      <c r="S95" s="171"/>
      <c r="T95" s="176"/>
      <c r="U95" s="177"/>
      <c r="V95" s="174"/>
      <c r="W95" s="175"/>
      <c r="X95" s="175"/>
      <c r="Y95" s="171"/>
    </row>
    <row r="96" spans="1:25" ht="14.4" outlineLevel="1" x14ac:dyDescent="0.55000000000000004">
      <c r="A96" s="39" t="s">
        <v>284</v>
      </c>
      <c r="B96" s="166" t="s">
        <v>129</v>
      </c>
      <c r="C96" s="198" t="s">
        <v>230</v>
      </c>
      <c r="D96" s="123">
        <v>5</v>
      </c>
      <c r="E96" s="108">
        <v>7856</v>
      </c>
      <c r="F96" s="169">
        <v>39280</v>
      </c>
      <c r="G96" s="110">
        <v>1</v>
      </c>
      <c r="H96" s="170"/>
      <c r="I96" s="169"/>
      <c r="J96" s="169"/>
      <c r="K96" s="169"/>
      <c r="L96" s="169"/>
      <c r="M96" s="171"/>
      <c r="N96" s="172"/>
      <c r="O96" s="173">
        <f t="shared" si="9"/>
        <v>0</v>
      </c>
      <c r="P96" s="174">
        <f t="shared" si="10"/>
        <v>0</v>
      </c>
      <c r="Q96" s="169"/>
      <c r="R96" s="175" t="str">
        <f t="shared" si="11"/>
        <v/>
      </c>
      <c r="S96" s="171">
        <f t="shared" si="12"/>
        <v>0</v>
      </c>
      <c r="T96" s="176">
        <f t="shared" si="13"/>
        <v>0</v>
      </c>
      <c r="U96" s="177">
        <f t="shared" si="13"/>
        <v>0</v>
      </c>
      <c r="V96" s="174">
        <f t="shared" si="14"/>
        <v>0</v>
      </c>
      <c r="W96" s="175">
        <f t="shared" si="15"/>
        <v>0</v>
      </c>
      <c r="X96" s="175" t="str">
        <f t="shared" si="16"/>
        <v/>
      </c>
      <c r="Y96" s="171">
        <f t="shared" si="17"/>
        <v>0</v>
      </c>
    </row>
    <row r="97" spans="1:25" ht="14.4" outlineLevel="1" x14ac:dyDescent="0.55000000000000004">
      <c r="A97" s="39"/>
      <c r="B97" s="166"/>
      <c r="C97" s="198"/>
      <c r="D97" s="123"/>
      <c r="E97" s="108"/>
      <c r="F97" s="169"/>
      <c r="G97" s="110"/>
      <c r="H97" s="170"/>
      <c r="I97" s="169"/>
      <c r="J97" s="169"/>
      <c r="K97" s="169"/>
      <c r="L97" s="169"/>
      <c r="M97" s="171"/>
      <c r="N97" s="172"/>
      <c r="O97" s="173"/>
      <c r="P97" s="174"/>
      <c r="Q97" s="169"/>
      <c r="R97" s="175"/>
      <c r="S97" s="171"/>
      <c r="T97" s="176"/>
      <c r="U97" s="177"/>
      <c r="V97" s="174"/>
      <c r="W97" s="175"/>
      <c r="X97" s="175"/>
      <c r="Y97" s="171"/>
    </row>
    <row r="98" spans="1:25" ht="14.4" outlineLevel="1" x14ac:dyDescent="0.55000000000000004">
      <c r="A98" s="39" t="s">
        <v>285</v>
      </c>
      <c r="B98" s="166" t="s">
        <v>128</v>
      </c>
      <c r="C98" s="198" t="s">
        <v>230</v>
      </c>
      <c r="D98" s="123">
        <v>14</v>
      </c>
      <c r="E98" s="108">
        <v>5620</v>
      </c>
      <c r="F98" s="169">
        <v>78680</v>
      </c>
      <c r="G98" s="110">
        <v>1</v>
      </c>
      <c r="H98" s="170"/>
      <c r="I98" s="169"/>
      <c r="J98" s="169"/>
      <c r="K98" s="169"/>
      <c r="L98" s="169"/>
      <c r="M98" s="171"/>
      <c r="N98" s="172"/>
      <c r="O98" s="173">
        <f t="shared" si="9"/>
        <v>0</v>
      </c>
      <c r="P98" s="174">
        <f t="shared" si="10"/>
        <v>0</v>
      </c>
      <c r="Q98" s="169"/>
      <c r="R98" s="175" t="str">
        <f t="shared" si="11"/>
        <v/>
      </c>
      <c r="S98" s="171">
        <f t="shared" si="12"/>
        <v>0</v>
      </c>
      <c r="T98" s="176">
        <f t="shared" si="13"/>
        <v>0</v>
      </c>
      <c r="U98" s="177">
        <f t="shared" si="13"/>
        <v>0</v>
      </c>
      <c r="V98" s="174">
        <f t="shared" si="14"/>
        <v>0</v>
      </c>
      <c r="W98" s="175">
        <f t="shared" si="15"/>
        <v>0</v>
      </c>
      <c r="X98" s="175" t="str">
        <f t="shared" si="16"/>
        <v/>
      </c>
      <c r="Y98" s="171">
        <f t="shared" si="17"/>
        <v>0</v>
      </c>
    </row>
    <row r="99" spans="1:25" ht="14.4" outlineLevel="1" x14ac:dyDescent="0.55000000000000004">
      <c r="A99" s="39"/>
      <c r="B99" s="166"/>
      <c r="C99" s="198"/>
      <c r="D99" s="123"/>
      <c r="E99" s="108"/>
      <c r="F99" s="169"/>
      <c r="G99" s="110"/>
      <c r="H99" s="170"/>
      <c r="I99" s="169"/>
      <c r="J99" s="169"/>
      <c r="K99" s="169"/>
      <c r="L99" s="169"/>
      <c r="M99" s="171"/>
      <c r="N99" s="172"/>
      <c r="O99" s="173"/>
      <c r="P99" s="174"/>
      <c r="Q99" s="169"/>
      <c r="R99" s="175"/>
      <c r="S99" s="171"/>
      <c r="T99" s="176"/>
      <c r="U99" s="177"/>
      <c r="V99" s="174"/>
      <c r="W99" s="175"/>
      <c r="X99" s="175"/>
      <c r="Y99" s="171"/>
    </row>
    <row r="100" spans="1:25" ht="14.4" outlineLevel="1" x14ac:dyDescent="0.55000000000000004">
      <c r="A100" s="39" t="s">
        <v>286</v>
      </c>
      <c r="B100" s="166" t="s">
        <v>127</v>
      </c>
      <c r="C100" s="198" t="s">
        <v>235</v>
      </c>
      <c r="D100" s="123">
        <v>1</v>
      </c>
      <c r="E100" s="108">
        <v>252450</v>
      </c>
      <c r="F100" s="169">
        <v>252450</v>
      </c>
      <c r="G100" s="110">
        <v>1</v>
      </c>
      <c r="H100" s="170"/>
      <c r="I100" s="169"/>
      <c r="J100" s="169"/>
      <c r="K100" s="169"/>
      <c r="L100" s="169"/>
      <c r="M100" s="171"/>
      <c r="N100" s="172"/>
      <c r="O100" s="173">
        <f t="shared" si="9"/>
        <v>0</v>
      </c>
      <c r="P100" s="174">
        <f t="shared" si="10"/>
        <v>0</v>
      </c>
      <c r="Q100" s="169"/>
      <c r="R100" s="175" t="str">
        <f t="shared" si="11"/>
        <v/>
      </c>
      <c r="S100" s="171">
        <f t="shared" si="12"/>
        <v>0</v>
      </c>
      <c r="T100" s="176">
        <f t="shared" si="13"/>
        <v>0</v>
      </c>
      <c r="U100" s="177">
        <f t="shared" si="13"/>
        <v>0</v>
      </c>
      <c r="V100" s="174">
        <f t="shared" si="14"/>
        <v>0</v>
      </c>
      <c r="W100" s="175">
        <f t="shared" si="15"/>
        <v>0</v>
      </c>
      <c r="X100" s="175" t="str">
        <f t="shared" si="16"/>
        <v/>
      </c>
      <c r="Y100" s="171">
        <f t="shared" si="17"/>
        <v>0</v>
      </c>
    </row>
    <row r="101" spans="1:25" ht="14.4" outlineLevel="1" x14ac:dyDescent="0.55000000000000004">
      <c r="A101" s="39"/>
      <c r="B101" s="166"/>
      <c r="C101" s="198"/>
      <c r="D101" s="123"/>
      <c r="E101" s="108"/>
      <c r="F101" s="169"/>
      <c r="G101" s="110"/>
      <c r="H101" s="170"/>
      <c r="I101" s="169"/>
      <c r="J101" s="169"/>
      <c r="K101" s="169"/>
      <c r="L101" s="169"/>
      <c r="M101" s="171"/>
      <c r="N101" s="172"/>
      <c r="O101" s="173"/>
      <c r="P101" s="174"/>
      <c r="Q101" s="169"/>
      <c r="R101" s="175"/>
      <c r="S101" s="171"/>
      <c r="T101" s="176"/>
      <c r="U101" s="177"/>
      <c r="V101" s="174"/>
      <c r="W101" s="175"/>
      <c r="X101" s="175"/>
      <c r="Y101" s="171"/>
    </row>
    <row r="102" spans="1:25" ht="14.4" outlineLevel="1" x14ac:dyDescent="0.55000000000000004">
      <c r="A102" s="39" t="s">
        <v>287</v>
      </c>
      <c r="B102" s="166" t="s">
        <v>125</v>
      </c>
      <c r="C102" s="198" t="s">
        <v>235</v>
      </c>
      <c r="D102" s="123">
        <v>1</v>
      </c>
      <c r="E102" s="108">
        <v>33888</v>
      </c>
      <c r="F102" s="169">
        <v>33888</v>
      </c>
      <c r="G102" s="110">
        <v>1</v>
      </c>
      <c r="H102" s="170"/>
      <c r="I102" s="169"/>
      <c r="J102" s="169"/>
      <c r="K102" s="169"/>
      <c r="L102" s="169"/>
      <c r="M102" s="171"/>
      <c r="N102" s="172"/>
      <c r="O102" s="173">
        <f t="shared" si="9"/>
        <v>0</v>
      </c>
      <c r="P102" s="174">
        <f t="shared" si="10"/>
        <v>0</v>
      </c>
      <c r="Q102" s="169"/>
      <c r="R102" s="175" t="str">
        <f t="shared" si="11"/>
        <v/>
      </c>
      <c r="S102" s="171">
        <f t="shared" si="12"/>
        <v>0</v>
      </c>
      <c r="T102" s="176">
        <f t="shared" si="13"/>
        <v>0</v>
      </c>
      <c r="U102" s="177">
        <f t="shared" si="13"/>
        <v>0</v>
      </c>
      <c r="V102" s="174">
        <f t="shared" si="14"/>
        <v>0</v>
      </c>
      <c r="W102" s="175">
        <f t="shared" si="15"/>
        <v>0</v>
      </c>
      <c r="X102" s="175" t="str">
        <f t="shared" si="16"/>
        <v/>
      </c>
      <c r="Y102" s="171">
        <f t="shared" si="17"/>
        <v>0</v>
      </c>
    </row>
    <row r="103" spans="1:25" ht="14.4" outlineLevel="1" x14ac:dyDescent="0.55000000000000004">
      <c r="A103" s="54"/>
      <c r="B103" s="166"/>
      <c r="C103" s="198"/>
      <c r="D103" s="123"/>
      <c r="E103" s="108"/>
      <c r="F103" s="169"/>
      <c r="G103" s="110"/>
      <c r="H103" s="170"/>
      <c r="I103" s="169"/>
      <c r="J103" s="169"/>
      <c r="K103" s="169"/>
      <c r="L103" s="169"/>
      <c r="M103" s="171"/>
      <c r="N103" s="172"/>
      <c r="O103" s="173"/>
      <c r="P103" s="174"/>
      <c r="Q103" s="169"/>
      <c r="R103" s="175"/>
      <c r="S103" s="171"/>
      <c r="T103" s="176"/>
      <c r="U103" s="177"/>
      <c r="V103" s="174"/>
      <c r="W103" s="175"/>
      <c r="X103" s="175"/>
      <c r="Y103" s="171"/>
    </row>
    <row r="104" spans="1:25" ht="14.4" outlineLevel="1" x14ac:dyDescent="0.55000000000000004">
      <c r="A104" s="39" t="s">
        <v>288</v>
      </c>
      <c r="B104" s="166" t="s">
        <v>124</v>
      </c>
      <c r="C104" s="198" t="s">
        <v>239</v>
      </c>
      <c r="D104" s="123">
        <v>37</v>
      </c>
      <c r="E104" s="108">
        <v>58925</v>
      </c>
      <c r="F104" s="169">
        <v>2180225</v>
      </c>
      <c r="G104" s="110">
        <v>1</v>
      </c>
      <c r="H104" s="170"/>
      <c r="I104" s="169"/>
      <c r="J104" s="169"/>
      <c r="K104" s="169"/>
      <c r="L104" s="169"/>
      <c r="M104" s="171"/>
      <c r="N104" s="172"/>
      <c r="O104" s="173">
        <f t="shared" si="9"/>
        <v>0</v>
      </c>
      <c r="P104" s="174">
        <f t="shared" si="10"/>
        <v>0</v>
      </c>
      <c r="Q104" s="169"/>
      <c r="R104" s="175" t="str">
        <f t="shared" si="11"/>
        <v/>
      </c>
      <c r="S104" s="171">
        <f t="shared" si="12"/>
        <v>0</v>
      </c>
      <c r="T104" s="176">
        <f t="shared" si="13"/>
        <v>0</v>
      </c>
      <c r="U104" s="177">
        <f t="shared" si="13"/>
        <v>0</v>
      </c>
      <c r="V104" s="174">
        <f t="shared" si="14"/>
        <v>0</v>
      </c>
      <c r="W104" s="175">
        <f t="shared" si="15"/>
        <v>0</v>
      </c>
      <c r="X104" s="175" t="str">
        <f t="shared" si="16"/>
        <v/>
      </c>
      <c r="Y104" s="171">
        <f t="shared" si="17"/>
        <v>0</v>
      </c>
    </row>
    <row r="105" spans="1:25" ht="14.4" outlineLevel="1" x14ac:dyDescent="0.55000000000000004">
      <c r="A105" s="39"/>
      <c r="B105" s="166"/>
      <c r="C105" s="198"/>
      <c r="D105" s="123"/>
      <c r="E105" s="108"/>
      <c r="F105" s="169"/>
      <c r="G105" s="110"/>
      <c r="H105" s="170"/>
      <c r="I105" s="169"/>
      <c r="J105" s="169"/>
      <c r="K105" s="169"/>
      <c r="L105" s="169"/>
      <c r="M105" s="171"/>
      <c r="N105" s="172"/>
      <c r="O105" s="173"/>
      <c r="P105" s="174"/>
      <c r="Q105" s="169"/>
      <c r="R105" s="175"/>
      <c r="S105" s="171"/>
      <c r="T105" s="176"/>
      <c r="U105" s="177"/>
      <c r="V105" s="174"/>
      <c r="W105" s="175"/>
      <c r="X105" s="175"/>
      <c r="Y105" s="171"/>
    </row>
    <row r="106" spans="1:25" ht="13.5" customHeight="1" outlineLevel="1" x14ac:dyDescent="0.55000000000000004">
      <c r="A106" s="39" t="s">
        <v>289</v>
      </c>
      <c r="B106" s="166" t="s">
        <v>123</v>
      </c>
      <c r="C106" s="198" t="s">
        <v>230</v>
      </c>
      <c r="D106" s="123">
        <v>74</v>
      </c>
      <c r="E106" s="108">
        <v>8690</v>
      </c>
      <c r="F106" s="169">
        <v>643060</v>
      </c>
      <c r="G106" s="110">
        <v>1</v>
      </c>
      <c r="H106" s="170"/>
      <c r="I106" s="169"/>
      <c r="J106" s="169"/>
      <c r="K106" s="169"/>
      <c r="L106" s="169"/>
      <c r="M106" s="171"/>
      <c r="N106" s="172"/>
      <c r="O106" s="173">
        <f t="shared" si="9"/>
        <v>0</v>
      </c>
      <c r="P106" s="174">
        <f t="shared" si="10"/>
        <v>0</v>
      </c>
      <c r="Q106" s="169"/>
      <c r="R106" s="175" t="str">
        <f t="shared" si="11"/>
        <v/>
      </c>
      <c r="S106" s="171">
        <f t="shared" si="12"/>
        <v>0</v>
      </c>
      <c r="T106" s="176">
        <f t="shared" si="13"/>
        <v>0</v>
      </c>
      <c r="U106" s="177">
        <f t="shared" si="13"/>
        <v>0</v>
      </c>
      <c r="V106" s="174">
        <f t="shared" si="14"/>
        <v>0</v>
      </c>
      <c r="W106" s="175">
        <f t="shared" si="15"/>
        <v>0</v>
      </c>
      <c r="X106" s="175" t="str">
        <f t="shared" si="16"/>
        <v/>
      </c>
      <c r="Y106" s="171">
        <f t="shared" si="17"/>
        <v>0</v>
      </c>
    </row>
    <row r="107" spans="1:25" ht="13.5" customHeight="1" outlineLevel="1" x14ac:dyDescent="0.55000000000000004">
      <c r="A107" s="39"/>
      <c r="B107" s="166"/>
      <c r="C107" s="198"/>
      <c r="D107" s="123"/>
      <c r="E107" s="108"/>
      <c r="F107" s="169"/>
      <c r="G107" s="110"/>
      <c r="H107" s="170"/>
      <c r="I107" s="169"/>
      <c r="J107" s="169"/>
      <c r="K107" s="169"/>
      <c r="L107" s="169"/>
      <c r="M107" s="171"/>
      <c r="N107" s="172"/>
      <c r="O107" s="173"/>
      <c r="P107" s="174"/>
      <c r="Q107" s="169"/>
      <c r="R107" s="175"/>
      <c r="S107" s="171"/>
      <c r="T107" s="176"/>
      <c r="U107" s="177"/>
      <c r="V107" s="174"/>
      <c r="W107" s="175"/>
      <c r="X107" s="175"/>
      <c r="Y107" s="171"/>
    </row>
    <row r="108" spans="1:25" ht="14.4" outlineLevel="1" x14ac:dyDescent="0.55000000000000004">
      <c r="A108" s="39" t="s">
        <v>290</v>
      </c>
      <c r="B108" s="166" t="s">
        <v>122</v>
      </c>
      <c r="C108" s="198" t="s">
        <v>239</v>
      </c>
      <c r="D108" s="123">
        <v>10</v>
      </c>
      <c r="E108" s="108">
        <v>58925</v>
      </c>
      <c r="F108" s="169">
        <v>589250</v>
      </c>
      <c r="G108" s="110">
        <v>1</v>
      </c>
      <c r="H108" s="170"/>
      <c r="I108" s="169"/>
      <c r="J108" s="169"/>
      <c r="K108" s="169"/>
      <c r="L108" s="169"/>
      <c r="M108" s="171"/>
      <c r="N108" s="172"/>
      <c r="O108" s="173">
        <f t="shared" si="9"/>
        <v>0</v>
      </c>
      <c r="P108" s="174">
        <f t="shared" si="10"/>
        <v>0</v>
      </c>
      <c r="Q108" s="169"/>
      <c r="R108" s="175" t="str">
        <f t="shared" si="11"/>
        <v/>
      </c>
      <c r="S108" s="171">
        <f t="shared" si="12"/>
        <v>0</v>
      </c>
      <c r="T108" s="176">
        <f t="shared" si="13"/>
        <v>0</v>
      </c>
      <c r="U108" s="177">
        <f t="shared" si="13"/>
        <v>0</v>
      </c>
      <c r="V108" s="174">
        <f t="shared" si="14"/>
        <v>0</v>
      </c>
      <c r="W108" s="175">
        <f t="shared" si="15"/>
        <v>0</v>
      </c>
      <c r="X108" s="175" t="str">
        <f t="shared" si="16"/>
        <v/>
      </c>
      <c r="Y108" s="171">
        <f t="shared" si="17"/>
        <v>0</v>
      </c>
    </row>
    <row r="109" spans="1:25" ht="14.4" outlineLevel="1" x14ac:dyDescent="0.55000000000000004">
      <c r="A109" s="39"/>
      <c r="B109" s="166"/>
      <c r="C109" s="198"/>
      <c r="D109" s="123"/>
      <c r="E109" s="108"/>
      <c r="F109" s="169"/>
      <c r="G109" s="110"/>
      <c r="H109" s="170"/>
      <c r="I109" s="169"/>
      <c r="J109" s="169"/>
      <c r="K109" s="169"/>
      <c r="L109" s="169"/>
      <c r="M109" s="171"/>
      <c r="N109" s="172"/>
      <c r="O109" s="173"/>
      <c r="P109" s="174"/>
      <c r="Q109" s="169"/>
      <c r="R109" s="175"/>
      <c r="S109" s="171"/>
      <c r="T109" s="176"/>
      <c r="U109" s="177"/>
      <c r="V109" s="174"/>
      <c r="W109" s="175"/>
      <c r="X109" s="175"/>
      <c r="Y109" s="171"/>
    </row>
    <row r="110" spans="1:25" ht="14.4" outlineLevel="1" x14ac:dyDescent="0.55000000000000004">
      <c r="A110" s="39" t="s">
        <v>291</v>
      </c>
      <c r="B110" s="166" t="s">
        <v>121</v>
      </c>
      <c r="C110" s="198" t="s">
        <v>239</v>
      </c>
      <c r="D110" s="123">
        <v>10</v>
      </c>
      <c r="E110" s="108">
        <v>47880</v>
      </c>
      <c r="F110" s="169">
        <v>478800</v>
      </c>
      <c r="G110" s="110">
        <v>1</v>
      </c>
      <c r="H110" s="170"/>
      <c r="I110" s="169"/>
      <c r="J110" s="169"/>
      <c r="K110" s="169"/>
      <c r="L110" s="169"/>
      <c r="M110" s="171"/>
      <c r="N110" s="172"/>
      <c r="O110" s="173">
        <f t="shared" si="9"/>
        <v>0</v>
      </c>
      <c r="P110" s="174">
        <f t="shared" si="10"/>
        <v>0</v>
      </c>
      <c r="Q110" s="169"/>
      <c r="R110" s="175" t="str">
        <f t="shared" si="11"/>
        <v/>
      </c>
      <c r="S110" s="171">
        <f t="shared" si="12"/>
        <v>0</v>
      </c>
      <c r="T110" s="176">
        <f t="shared" si="13"/>
        <v>0</v>
      </c>
      <c r="U110" s="177">
        <f t="shared" si="13"/>
        <v>0</v>
      </c>
      <c r="V110" s="174">
        <f t="shared" si="14"/>
        <v>0</v>
      </c>
      <c r="W110" s="175">
        <f t="shared" si="15"/>
        <v>0</v>
      </c>
      <c r="X110" s="175" t="str">
        <f t="shared" si="16"/>
        <v/>
      </c>
      <c r="Y110" s="171">
        <f t="shared" si="17"/>
        <v>0</v>
      </c>
    </row>
    <row r="111" spans="1:25" ht="14.4" outlineLevel="1" x14ac:dyDescent="0.55000000000000004">
      <c r="A111" s="39"/>
      <c r="B111" s="166"/>
      <c r="C111" s="198"/>
      <c r="D111" s="123"/>
      <c r="E111" s="108"/>
      <c r="F111" s="169"/>
      <c r="G111" s="110"/>
      <c r="H111" s="170"/>
      <c r="I111" s="169"/>
      <c r="J111" s="169"/>
      <c r="K111" s="169"/>
      <c r="L111" s="169"/>
      <c r="M111" s="171"/>
      <c r="N111" s="172"/>
      <c r="O111" s="173"/>
      <c r="P111" s="174"/>
      <c r="Q111" s="169"/>
      <c r="R111" s="175"/>
      <c r="S111" s="171"/>
      <c r="T111" s="176"/>
      <c r="U111" s="177"/>
      <c r="V111" s="174"/>
      <c r="W111" s="175"/>
      <c r="X111" s="175"/>
      <c r="Y111" s="171"/>
    </row>
    <row r="112" spans="1:25" ht="14.4" outlineLevel="1" x14ac:dyDescent="0.55000000000000004">
      <c r="A112" s="39" t="s">
        <v>292</v>
      </c>
      <c r="B112" s="166" t="s">
        <v>120</v>
      </c>
      <c r="C112" s="198" t="s">
        <v>239</v>
      </c>
      <c r="D112" s="123">
        <v>10</v>
      </c>
      <c r="E112" s="108">
        <v>58925</v>
      </c>
      <c r="F112" s="169">
        <v>589250</v>
      </c>
      <c r="G112" s="110">
        <v>1</v>
      </c>
      <c r="H112" s="170"/>
      <c r="I112" s="169"/>
      <c r="J112" s="169"/>
      <c r="K112" s="169"/>
      <c r="L112" s="169"/>
      <c r="M112" s="171"/>
      <c r="N112" s="172"/>
      <c r="O112" s="173">
        <f t="shared" si="9"/>
        <v>0</v>
      </c>
      <c r="P112" s="174">
        <f t="shared" si="10"/>
        <v>0</v>
      </c>
      <c r="Q112" s="169"/>
      <c r="R112" s="175" t="str">
        <f t="shared" si="11"/>
        <v/>
      </c>
      <c r="S112" s="171">
        <f t="shared" si="12"/>
        <v>0</v>
      </c>
      <c r="T112" s="176">
        <f t="shared" si="13"/>
        <v>0</v>
      </c>
      <c r="U112" s="177">
        <f t="shared" si="13"/>
        <v>0</v>
      </c>
      <c r="V112" s="174">
        <f t="shared" si="14"/>
        <v>0</v>
      </c>
      <c r="W112" s="175">
        <f t="shared" si="15"/>
        <v>0</v>
      </c>
      <c r="X112" s="175" t="str">
        <f t="shared" si="16"/>
        <v/>
      </c>
      <c r="Y112" s="171">
        <f t="shared" si="17"/>
        <v>0</v>
      </c>
    </row>
    <row r="113" spans="1:25" ht="14.4" outlineLevel="1" x14ac:dyDescent="0.55000000000000004">
      <c r="A113" s="39"/>
      <c r="B113" s="166"/>
      <c r="C113" s="198"/>
      <c r="D113" s="123"/>
      <c r="E113" s="108"/>
      <c r="F113" s="169"/>
      <c r="G113" s="110"/>
      <c r="H113" s="170"/>
      <c r="I113" s="169"/>
      <c r="J113" s="169"/>
      <c r="K113" s="169"/>
      <c r="L113" s="169"/>
      <c r="M113" s="171"/>
      <c r="N113" s="172"/>
      <c r="O113" s="173"/>
      <c r="P113" s="174"/>
      <c r="Q113" s="169"/>
      <c r="R113" s="175"/>
      <c r="S113" s="171"/>
      <c r="T113" s="176"/>
      <c r="U113" s="177"/>
      <c r="V113" s="174"/>
      <c r="W113" s="175"/>
      <c r="X113" s="175"/>
      <c r="Y113" s="171"/>
    </row>
    <row r="114" spans="1:25" ht="15" customHeight="1" outlineLevel="1" x14ac:dyDescent="0.55000000000000004">
      <c r="A114" s="39" t="s">
        <v>293</v>
      </c>
      <c r="B114" s="166" t="s">
        <v>117</v>
      </c>
      <c r="C114" s="198" t="s">
        <v>235</v>
      </c>
      <c r="D114" s="123">
        <v>2</v>
      </c>
      <c r="E114" s="108">
        <v>40900</v>
      </c>
      <c r="F114" s="169">
        <v>81800</v>
      </c>
      <c r="G114" s="110">
        <v>1</v>
      </c>
      <c r="H114" s="170"/>
      <c r="I114" s="169"/>
      <c r="J114" s="169"/>
      <c r="K114" s="169"/>
      <c r="L114" s="169"/>
      <c r="M114" s="171"/>
      <c r="N114" s="172"/>
      <c r="O114" s="173">
        <f t="shared" ref="O114:O210" si="18">IFERROR(N114*G114/D114,0)</f>
        <v>0</v>
      </c>
      <c r="P114" s="174">
        <f t="shared" ref="P114:P210" si="19">(O114*100%)/G114</f>
        <v>0</v>
      </c>
      <c r="Q114" s="169"/>
      <c r="R114" s="175" t="str">
        <f t="shared" ref="R114:R210" si="20">+IF(O114=0,"",Q114/O114)</f>
        <v/>
      </c>
      <c r="S114" s="171">
        <f t="shared" ref="S114:S210" si="21">P114*F114</f>
        <v>0</v>
      </c>
      <c r="T114" s="176">
        <f t="shared" ref="T114:U210" si="22">+N114+H114</f>
        <v>0</v>
      </c>
      <c r="U114" s="177">
        <f t="shared" si="22"/>
        <v>0</v>
      </c>
      <c r="V114" s="174">
        <f t="shared" ref="V114:V210" si="23">J114+P114</f>
        <v>0</v>
      </c>
      <c r="W114" s="175">
        <f t="shared" ref="W114:W210" si="24">+Q114+K114</f>
        <v>0</v>
      </c>
      <c r="X114" s="175" t="str">
        <f t="shared" ref="X114:X210" si="25">+IF(U114=0,"",W114/U114)</f>
        <v/>
      </c>
      <c r="Y114" s="171">
        <f t="shared" ref="Y114:Y210" si="26">F114*V114</f>
        <v>0</v>
      </c>
    </row>
    <row r="115" spans="1:25" ht="14.4" outlineLevel="1" x14ac:dyDescent="0.55000000000000004">
      <c r="A115" s="54"/>
      <c r="B115" s="199"/>
      <c r="C115" s="199"/>
      <c r="D115" s="199"/>
      <c r="E115" s="199"/>
      <c r="F115" s="200"/>
      <c r="G115" s="201"/>
      <c r="H115" s="202"/>
      <c r="I115" s="200"/>
      <c r="J115" s="200"/>
      <c r="K115" s="200"/>
      <c r="L115" s="200"/>
      <c r="M115" s="203"/>
      <c r="N115" s="204"/>
      <c r="O115" s="205"/>
      <c r="P115" s="206"/>
      <c r="Q115" s="200"/>
      <c r="R115" s="207"/>
      <c r="S115" s="203"/>
      <c r="T115" s="208"/>
      <c r="U115" s="209"/>
      <c r="V115" s="206"/>
      <c r="W115" s="207"/>
      <c r="X115" s="207"/>
      <c r="Y115" s="203"/>
    </row>
    <row r="116" spans="1:25" ht="14.4" outlineLevel="1" x14ac:dyDescent="0.55000000000000004">
      <c r="A116" s="44" t="s">
        <v>296</v>
      </c>
      <c r="B116" s="166" t="s">
        <v>116</v>
      </c>
      <c r="C116" s="198" t="s">
        <v>239</v>
      </c>
      <c r="D116" s="107">
        <v>82</v>
      </c>
      <c r="E116" s="108">
        <v>43347</v>
      </c>
      <c r="F116" s="116">
        <v>3554454</v>
      </c>
      <c r="G116" s="110">
        <v>1</v>
      </c>
      <c r="H116" s="150"/>
      <c r="I116" s="116"/>
      <c r="J116" s="116"/>
      <c r="K116" s="116"/>
      <c r="L116" s="116"/>
      <c r="M116" s="118"/>
      <c r="N116" s="113"/>
      <c r="O116" s="114">
        <f t="shared" si="18"/>
        <v>0</v>
      </c>
      <c r="P116" s="115">
        <f t="shared" si="19"/>
        <v>0</v>
      </c>
      <c r="Q116" s="116"/>
      <c r="R116" s="117" t="str">
        <f t="shared" si="20"/>
        <v/>
      </c>
      <c r="S116" s="118">
        <f t="shared" si="21"/>
        <v>0</v>
      </c>
      <c r="T116" s="119">
        <f t="shared" si="22"/>
        <v>0</v>
      </c>
      <c r="U116" s="120">
        <f t="shared" si="22"/>
        <v>0</v>
      </c>
      <c r="V116" s="115">
        <f t="shared" si="23"/>
        <v>0</v>
      </c>
      <c r="W116" s="117">
        <f t="shared" si="24"/>
        <v>0</v>
      </c>
      <c r="X116" s="117" t="str">
        <f t="shared" si="25"/>
        <v/>
      </c>
      <c r="Y116" s="118">
        <f t="shared" si="26"/>
        <v>0</v>
      </c>
    </row>
    <row r="117" spans="1:25" ht="14.4" outlineLevel="1" x14ac:dyDescent="0.55000000000000004">
      <c r="A117" s="44"/>
      <c r="B117" s="166"/>
      <c r="C117" s="198"/>
      <c r="D117" s="107"/>
      <c r="E117" s="108"/>
      <c r="F117" s="116"/>
      <c r="G117" s="110"/>
      <c r="H117" s="150"/>
      <c r="I117" s="116"/>
      <c r="J117" s="116"/>
      <c r="K117" s="116"/>
      <c r="L117" s="116"/>
      <c r="M117" s="118"/>
      <c r="N117" s="113"/>
      <c r="O117" s="114"/>
      <c r="P117" s="115"/>
      <c r="Q117" s="116"/>
      <c r="R117" s="117"/>
      <c r="S117" s="118"/>
      <c r="T117" s="119"/>
      <c r="U117" s="120"/>
      <c r="V117" s="115"/>
      <c r="W117" s="117"/>
      <c r="X117" s="117"/>
      <c r="Y117" s="118"/>
    </row>
    <row r="118" spans="1:25" ht="14.4" outlineLevel="1" x14ac:dyDescent="0.55000000000000004">
      <c r="A118" s="39" t="s">
        <v>297</v>
      </c>
      <c r="B118" s="166" t="s">
        <v>115</v>
      </c>
      <c r="C118" s="198" t="s">
        <v>239</v>
      </c>
      <c r="D118" s="107">
        <v>16</v>
      </c>
      <c r="E118" s="108">
        <v>37334</v>
      </c>
      <c r="F118" s="116">
        <v>597344</v>
      </c>
      <c r="G118" s="110">
        <v>1</v>
      </c>
      <c r="H118" s="150"/>
      <c r="I118" s="116"/>
      <c r="J118" s="116"/>
      <c r="K118" s="116"/>
      <c r="L118" s="116"/>
      <c r="M118" s="118"/>
      <c r="N118" s="113"/>
      <c r="O118" s="114">
        <f t="shared" si="18"/>
        <v>0</v>
      </c>
      <c r="P118" s="115">
        <f t="shared" si="19"/>
        <v>0</v>
      </c>
      <c r="Q118" s="116"/>
      <c r="R118" s="117" t="str">
        <f t="shared" si="20"/>
        <v/>
      </c>
      <c r="S118" s="118">
        <f t="shared" si="21"/>
        <v>0</v>
      </c>
      <c r="T118" s="119">
        <f t="shared" si="22"/>
        <v>0</v>
      </c>
      <c r="U118" s="120">
        <f t="shared" si="22"/>
        <v>0</v>
      </c>
      <c r="V118" s="115">
        <f t="shared" si="23"/>
        <v>0</v>
      </c>
      <c r="W118" s="117">
        <f t="shared" si="24"/>
        <v>0</v>
      </c>
      <c r="X118" s="117" t="str">
        <f t="shared" si="25"/>
        <v/>
      </c>
      <c r="Y118" s="118">
        <f t="shared" si="26"/>
        <v>0</v>
      </c>
    </row>
    <row r="119" spans="1:25" ht="14.4" outlineLevel="1" x14ac:dyDescent="0.55000000000000004">
      <c r="A119" s="39"/>
      <c r="B119" s="166"/>
      <c r="C119" s="198"/>
      <c r="D119" s="107"/>
      <c r="E119" s="108"/>
      <c r="F119" s="116"/>
      <c r="G119" s="110"/>
      <c r="H119" s="150"/>
      <c r="I119" s="116"/>
      <c r="J119" s="116"/>
      <c r="K119" s="116"/>
      <c r="L119" s="116"/>
      <c r="M119" s="118"/>
      <c r="N119" s="113"/>
      <c r="O119" s="114"/>
      <c r="P119" s="115"/>
      <c r="Q119" s="116"/>
      <c r="R119" s="117"/>
      <c r="S119" s="118"/>
      <c r="T119" s="119"/>
      <c r="U119" s="120"/>
      <c r="V119" s="115"/>
      <c r="W119" s="117"/>
      <c r="X119" s="117"/>
      <c r="Y119" s="118"/>
    </row>
    <row r="120" spans="1:25" ht="14.4" outlineLevel="1" x14ac:dyDescent="0.55000000000000004">
      <c r="A120" s="39" t="s">
        <v>298</v>
      </c>
      <c r="B120" s="166" t="s">
        <v>114</v>
      </c>
      <c r="C120" s="198" t="s">
        <v>239</v>
      </c>
      <c r="D120" s="107">
        <v>16</v>
      </c>
      <c r="E120" s="108">
        <v>5059</v>
      </c>
      <c r="F120" s="116">
        <v>80944</v>
      </c>
      <c r="G120" s="110">
        <v>1</v>
      </c>
      <c r="H120" s="150"/>
      <c r="I120" s="116"/>
      <c r="J120" s="116"/>
      <c r="K120" s="116"/>
      <c r="L120" s="116"/>
      <c r="M120" s="118"/>
      <c r="N120" s="113"/>
      <c r="O120" s="114">
        <f t="shared" si="18"/>
        <v>0</v>
      </c>
      <c r="P120" s="115">
        <f t="shared" si="19"/>
        <v>0</v>
      </c>
      <c r="Q120" s="116"/>
      <c r="R120" s="117" t="str">
        <f t="shared" si="20"/>
        <v/>
      </c>
      <c r="S120" s="118">
        <f t="shared" si="21"/>
        <v>0</v>
      </c>
      <c r="T120" s="119">
        <f t="shared" si="22"/>
        <v>0</v>
      </c>
      <c r="U120" s="120">
        <f t="shared" si="22"/>
        <v>0</v>
      </c>
      <c r="V120" s="115">
        <f t="shared" si="23"/>
        <v>0</v>
      </c>
      <c r="W120" s="117">
        <f t="shared" si="24"/>
        <v>0</v>
      </c>
      <c r="X120" s="117" t="str">
        <f t="shared" si="25"/>
        <v/>
      </c>
      <c r="Y120" s="118">
        <f t="shared" si="26"/>
        <v>0</v>
      </c>
    </row>
    <row r="121" spans="1:25" ht="14.4" outlineLevel="1" x14ac:dyDescent="0.55000000000000004">
      <c r="A121" s="39"/>
      <c r="B121" s="166"/>
      <c r="C121" s="198"/>
      <c r="D121" s="107"/>
      <c r="E121" s="210"/>
      <c r="F121" s="211"/>
      <c r="G121" s="110"/>
      <c r="H121" s="150"/>
      <c r="I121" s="211"/>
      <c r="J121" s="211"/>
      <c r="K121" s="211"/>
      <c r="L121" s="211"/>
      <c r="M121" s="212"/>
      <c r="N121" s="113"/>
      <c r="O121" s="213"/>
      <c r="P121" s="214"/>
      <c r="Q121" s="211"/>
      <c r="R121" s="215"/>
      <c r="S121" s="212"/>
      <c r="T121" s="119"/>
      <c r="U121" s="216"/>
      <c r="V121" s="214"/>
      <c r="W121" s="215"/>
      <c r="X121" s="215"/>
      <c r="Y121" s="212"/>
    </row>
    <row r="122" spans="1:25" ht="14.4" outlineLevel="1" x14ac:dyDescent="0.55000000000000004">
      <c r="A122" s="39" t="s">
        <v>299</v>
      </c>
      <c r="B122" s="166" t="s">
        <v>113</v>
      </c>
      <c r="C122" s="198" t="s">
        <v>239</v>
      </c>
      <c r="D122" s="107">
        <v>16</v>
      </c>
      <c r="E122" s="210">
        <v>10580</v>
      </c>
      <c r="F122" s="211">
        <v>169280</v>
      </c>
      <c r="G122" s="110">
        <v>1</v>
      </c>
      <c r="H122" s="150"/>
      <c r="I122" s="211"/>
      <c r="J122" s="211"/>
      <c r="K122" s="211"/>
      <c r="L122" s="211"/>
      <c r="M122" s="212"/>
      <c r="N122" s="113"/>
      <c r="O122" s="213">
        <f t="shared" si="18"/>
        <v>0</v>
      </c>
      <c r="P122" s="214">
        <f t="shared" si="19"/>
        <v>0</v>
      </c>
      <c r="Q122" s="211"/>
      <c r="R122" s="215" t="str">
        <f t="shared" si="20"/>
        <v/>
      </c>
      <c r="S122" s="212">
        <f t="shared" si="21"/>
        <v>0</v>
      </c>
      <c r="T122" s="119">
        <f t="shared" si="22"/>
        <v>0</v>
      </c>
      <c r="U122" s="216">
        <f t="shared" si="22"/>
        <v>0</v>
      </c>
      <c r="V122" s="214">
        <f t="shared" si="23"/>
        <v>0</v>
      </c>
      <c r="W122" s="215">
        <f t="shared" si="24"/>
        <v>0</v>
      </c>
      <c r="X122" s="215" t="str">
        <f t="shared" si="25"/>
        <v/>
      </c>
      <c r="Y122" s="212">
        <f t="shared" si="26"/>
        <v>0</v>
      </c>
    </row>
    <row r="123" spans="1:25" ht="14.4" outlineLevel="1" x14ac:dyDescent="0.55000000000000004">
      <c r="A123" s="39"/>
      <c r="B123" s="166"/>
      <c r="C123" s="198"/>
      <c r="D123" s="107"/>
      <c r="E123" s="210"/>
      <c r="F123" s="211"/>
      <c r="G123" s="110"/>
      <c r="H123" s="150"/>
      <c r="I123" s="211"/>
      <c r="J123" s="211"/>
      <c r="K123" s="211"/>
      <c r="L123" s="211"/>
      <c r="M123" s="212"/>
      <c r="N123" s="113"/>
      <c r="O123" s="213"/>
      <c r="P123" s="214"/>
      <c r="Q123" s="211"/>
      <c r="R123" s="215"/>
      <c r="S123" s="212"/>
      <c r="T123" s="119"/>
      <c r="U123" s="216"/>
      <c r="V123" s="214"/>
      <c r="W123" s="215"/>
      <c r="X123" s="215"/>
      <c r="Y123" s="212"/>
    </row>
    <row r="124" spans="1:25" ht="14.4" outlineLevel="1" x14ac:dyDescent="0.55000000000000004">
      <c r="A124" s="39" t="s">
        <v>300</v>
      </c>
      <c r="B124" s="166" t="s">
        <v>112</v>
      </c>
      <c r="C124" s="198" t="s">
        <v>239</v>
      </c>
      <c r="D124" s="107">
        <v>5</v>
      </c>
      <c r="E124" s="210">
        <v>7050</v>
      </c>
      <c r="F124" s="211">
        <v>35250</v>
      </c>
      <c r="G124" s="110">
        <v>1</v>
      </c>
      <c r="H124" s="150"/>
      <c r="I124" s="211"/>
      <c r="J124" s="211"/>
      <c r="K124" s="211"/>
      <c r="L124" s="211"/>
      <c r="M124" s="212"/>
      <c r="N124" s="113"/>
      <c r="O124" s="213">
        <f t="shared" si="18"/>
        <v>0</v>
      </c>
      <c r="P124" s="214">
        <f t="shared" si="19"/>
        <v>0</v>
      </c>
      <c r="Q124" s="211"/>
      <c r="R124" s="215" t="str">
        <f t="shared" si="20"/>
        <v/>
      </c>
      <c r="S124" s="212">
        <f t="shared" si="21"/>
        <v>0</v>
      </c>
      <c r="T124" s="119">
        <f t="shared" si="22"/>
        <v>0</v>
      </c>
      <c r="U124" s="216">
        <f t="shared" si="22"/>
        <v>0</v>
      </c>
      <c r="V124" s="214">
        <f t="shared" si="23"/>
        <v>0</v>
      </c>
      <c r="W124" s="215">
        <f t="shared" si="24"/>
        <v>0</v>
      </c>
      <c r="X124" s="215" t="str">
        <f t="shared" si="25"/>
        <v/>
      </c>
      <c r="Y124" s="212">
        <f t="shared" si="26"/>
        <v>0</v>
      </c>
    </row>
    <row r="125" spans="1:25" ht="14.4" outlineLevel="1" x14ac:dyDescent="0.55000000000000004">
      <c r="A125" s="39"/>
      <c r="B125" s="166"/>
      <c r="C125" s="198"/>
      <c r="D125" s="107"/>
      <c r="E125" s="210"/>
      <c r="F125" s="211"/>
      <c r="G125" s="110"/>
      <c r="H125" s="150"/>
      <c r="I125" s="211"/>
      <c r="J125" s="211"/>
      <c r="K125" s="211"/>
      <c r="L125" s="211"/>
      <c r="M125" s="212"/>
      <c r="N125" s="113"/>
      <c r="O125" s="213"/>
      <c r="P125" s="214"/>
      <c r="Q125" s="211"/>
      <c r="R125" s="215"/>
      <c r="S125" s="212"/>
      <c r="T125" s="119"/>
      <c r="U125" s="216"/>
      <c r="V125" s="214"/>
      <c r="W125" s="215"/>
      <c r="X125" s="215"/>
      <c r="Y125" s="212"/>
    </row>
    <row r="126" spans="1:25" ht="14.4" outlineLevel="1" x14ac:dyDescent="0.55000000000000004">
      <c r="A126" s="39" t="s">
        <v>301</v>
      </c>
      <c r="B126" s="166" t="s">
        <v>111</v>
      </c>
      <c r="C126" s="198" t="s">
        <v>239</v>
      </c>
      <c r="D126" s="107">
        <v>120</v>
      </c>
      <c r="E126" s="210">
        <v>6058</v>
      </c>
      <c r="F126" s="211">
        <v>726960</v>
      </c>
      <c r="G126" s="110">
        <v>1</v>
      </c>
      <c r="H126" s="150"/>
      <c r="I126" s="211"/>
      <c r="J126" s="211"/>
      <c r="K126" s="211"/>
      <c r="L126" s="211"/>
      <c r="M126" s="212"/>
      <c r="N126" s="113"/>
      <c r="O126" s="213">
        <f t="shared" si="18"/>
        <v>0</v>
      </c>
      <c r="P126" s="214">
        <f t="shared" si="19"/>
        <v>0</v>
      </c>
      <c r="Q126" s="211"/>
      <c r="R126" s="215" t="str">
        <f t="shared" si="20"/>
        <v/>
      </c>
      <c r="S126" s="212">
        <f t="shared" si="21"/>
        <v>0</v>
      </c>
      <c r="T126" s="119">
        <f t="shared" si="22"/>
        <v>0</v>
      </c>
      <c r="U126" s="216">
        <f t="shared" si="22"/>
        <v>0</v>
      </c>
      <c r="V126" s="214">
        <f t="shared" si="23"/>
        <v>0</v>
      </c>
      <c r="W126" s="215">
        <f t="shared" si="24"/>
        <v>0</v>
      </c>
      <c r="X126" s="215" t="str">
        <f t="shared" si="25"/>
        <v/>
      </c>
      <c r="Y126" s="212">
        <f t="shared" si="26"/>
        <v>0</v>
      </c>
    </row>
    <row r="127" spans="1:25" ht="14.4" outlineLevel="1" x14ac:dyDescent="0.55000000000000004">
      <c r="A127" s="39"/>
      <c r="B127" s="166"/>
      <c r="C127" s="198"/>
      <c r="D127" s="107"/>
      <c r="E127" s="210"/>
      <c r="F127" s="211"/>
      <c r="G127" s="110"/>
      <c r="H127" s="150"/>
      <c r="I127" s="211"/>
      <c r="J127" s="211"/>
      <c r="K127" s="211"/>
      <c r="L127" s="211"/>
      <c r="M127" s="212"/>
      <c r="N127" s="113"/>
      <c r="O127" s="213"/>
      <c r="P127" s="214"/>
      <c r="Q127" s="211"/>
      <c r="R127" s="215"/>
      <c r="S127" s="212"/>
      <c r="T127" s="119"/>
      <c r="U127" s="216"/>
      <c r="V127" s="214"/>
      <c r="W127" s="215"/>
      <c r="X127" s="215"/>
      <c r="Y127" s="212"/>
    </row>
    <row r="128" spans="1:25" ht="14.4" outlineLevel="1" x14ac:dyDescent="0.55000000000000004">
      <c r="A128" s="39" t="s">
        <v>302</v>
      </c>
      <c r="B128" s="166" t="s">
        <v>109</v>
      </c>
      <c r="C128" s="198" t="s">
        <v>239</v>
      </c>
      <c r="D128" s="107">
        <v>4</v>
      </c>
      <c r="E128" s="210">
        <v>18099</v>
      </c>
      <c r="F128" s="211">
        <v>72396</v>
      </c>
      <c r="G128" s="110">
        <v>1</v>
      </c>
      <c r="H128" s="150"/>
      <c r="I128" s="211"/>
      <c r="J128" s="211"/>
      <c r="K128" s="211"/>
      <c r="L128" s="211"/>
      <c r="M128" s="212"/>
      <c r="N128" s="113"/>
      <c r="O128" s="213">
        <f t="shared" si="18"/>
        <v>0</v>
      </c>
      <c r="P128" s="214">
        <f t="shared" si="19"/>
        <v>0</v>
      </c>
      <c r="Q128" s="211"/>
      <c r="R128" s="215" t="str">
        <f t="shared" si="20"/>
        <v/>
      </c>
      <c r="S128" s="212">
        <f t="shared" si="21"/>
        <v>0</v>
      </c>
      <c r="T128" s="119">
        <f t="shared" si="22"/>
        <v>0</v>
      </c>
      <c r="U128" s="216">
        <f t="shared" si="22"/>
        <v>0</v>
      </c>
      <c r="V128" s="214">
        <f t="shared" si="23"/>
        <v>0</v>
      </c>
      <c r="W128" s="215">
        <f t="shared" si="24"/>
        <v>0</v>
      </c>
      <c r="X128" s="215" t="str">
        <f t="shared" si="25"/>
        <v/>
      </c>
      <c r="Y128" s="212">
        <f t="shared" si="26"/>
        <v>0</v>
      </c>
    </row>
    <row r="129" spans="1:25" ht="14.4" outlineLevel="1" x14ac:dyDescent="0.55000000000000004">
      <c r="A129" s="54"/>
      <c r="B129" s="199"/>
      <c r="C129" s="199"/>
      <c r="D129" s="199"/>
      <c r="E129" s="199"/>
      <c r="F129" s="200"/>
      <c r="G129" s="201"/>
      <c r="H129" s="202"/>
      <c r="I129" s="200"/>
      <c r="J129" s="200"/>
      <c r="K129" s="200"/>
      <c r="L129" s="200"/>
      <c r="M129" s="203"/>
      <c r="N129" s="204"/>
      <c r="O129" s="205"/>
      <c r="P129" s="206"/>
      <c r="Q129" s="200"/>
      <c r="R129" s="207"/>
      <c r="S129" s="203"/>
      <c r="T129" s="208"/>
      <c r="U129" s="209"/>
      <c r="V129" s="206"/>
      <c r="W129" s="207"/>
      <c r="X129" s="207"/>
      <c r="Y129" s="203"/>
    </row>
    <row r="130" spans="1:25" ht="14.4" outlineLevel="1" x14ac:dyDescent="0.55000000000000004">
      <c r="A130" s="39" t="s">
        <v>304</v>
      </c>
      <c r="B130" s="166" t="s">
        <v>108</v>
      </c>
      <c r="C130" s="198" t="s">
        <v>230</v>
      </c>
      <c r="D130" s="107">
        <v>125</v>
      </c>
      <c r="E130" s="108">
        <v>7630</v>
      </c>
      <c r="F130" s="116">
        <v>953750</v>
      </c>
      <c r="G130" s="110">
        <v>1</v>
      </c>
      <c r="H130" s="150"/>
      <c r="I130" s="116"/>
      <c r="J130" s="116"/>
      <c r="K130" s="116"/>
      <c r="L130" s="116"/>
      <c r="M130" s="118"/>
      <c r="N130" s="113"/>
      <c r="O130" s="114">
        <f t="shared" si="18"/>
        <v>0</v>
      </c>
      <c r="P130" s="115">
        <f t="shared" si="19"/>
        <v>0</v>
      </c>
      <c r="Q130" s="116"/>
      <c r="R130" s="117" t="str">
        <f t="shared" si="20"/>
        <v/>
      </c>
      <c r="S130" s="118">
        <f t="shared" si="21"/>
        <v>0</v>
      </c>
      <c r="T130" s="119">
        <f t="shared" si="22"/>
        <v>0</v>
      </c>
      <c r="U130" s="120">
        <f t="shared" si="22"/>
        <v>0</v>
      </c>
      <c r="V130" s="115">
        <f t="shared" si="23"/>
        <v>0</v>
      </c>
      <c r="W130" s="117">
        <f t="shared" si="24"/>
        <v>0</v>
      </c>
      <c r="X130" s="117" t="str">
        <f t="shared" si="25"/>
        <v/>
      </c>
      <c r="Y130" s="118">
        <f t="shared" si="26"/>
        <v>0</v>
      </c>
    </row>
    <row r="131" spans="1:25" ht="14.4" outlineLevel="1" x14ac:dyDescent="0.55000000000000004">
      <c r="A131" s="39"/>
      <c r="B131" s="166"/>
      <c r="C131" s="198"/>
      <c r="D131" s="107"/>
      <c r="E131" s="108"/>
      <c r="F131" s="116"/>
      <c r="G131" s="110"/>
      <c r="H131" s="150"/>
      <c r="I131" s="116"/>
      <c r="J131" s="116"/>
      <c r="K131" s="116"/>
      <c r="L131" s="116"/>
      <c r="M131" s="118"/>
      <c r="N131" s="113"/>
      <c r="O131" s="114"/>
      <c r="P131" s="115"/>
      <c r="Q131" s="116"/>
      <c r="R131" s="117"/>
      <c r="S131" s="118"/>
      <c r="T131" s="119"/>
      <c r="U131" s="120"/>
      <c r="V131" s="115"/>
      <c r="W131" s="117"/>
      <c r="X131" s="117"/>
      <c r="Y131" s="118"/>
    </row>
    <row r="132" spans="1:25" ht="14.4" outlineLevel="1" x14ac:dyDescent="0.55000000000000004">
      <c r="A132" s="39" t="s">
        <v>305</v>
      </c>
      <c r="B132" s="166" t="s">
        <v>107</v>
      </c>
      <c r="C132" s="198" t="s">
        <v>230</v>
      </c>
      <c r="D132" s="123">
        <v>125</v>
      </c>
      <c r="E132" s="108">
        <v>7630</v>
      </c>
      <c r="F132" s="116">
        <v>953750</v>
      </c>
      <c r="G132" s="110">
        <v>1</v>
      </c>
      <c r="H132" s="150"/>
      <c r="I132" s="116"/>
      <c r="J132" s="116"/>
      <c r="K132" s="116"/>
      <c r="L132" s="116"/>
      <c r="M132" s="118"/>
      <c r="N132" s="113"/>
      <c r="O132" s="114">
        <f t="shared" si="18"/>
        <v>0</v>
      </c>
      <c r="P132" s="115">
        <f t="shared" si="19"/>
        <v>0</v>
      </c>
      <c r="Q132" s="116"/>
      <c r="R132" s="117" t="str">
        <f t="shared" si="20"/>
        <v/>
      </c>
      <c r="S132" s="118">
        <f t="shared" si="21"/>
        <v>0</v>
      </c>
      <c r="T132" s="119">
        <f t="shared" si="22"/>
        <v>0</v>
      </c>
      <c r="U132" s="120">
        <f t="shared" si="22"/>
        <v>0</v>
      </c>
      <c r="V132" s="115">
        <f t="shared" si="23"/>
        <v>0</v>
      </c>
      <c r="W132" s="117">
        <f t="shared" si="24"/>
        <v>0</v>
      </c>
      <c r="X132" s="117" t="str">
        <f t="shared" si="25"/>
        <v/>
      </c>
      <c r="Y132" s="118">
        <f t="shared" si="26"/>
        <v>0</v>
      </c>
    </row>
    <row r="133" spans="1:25" ht="14.4" outlineLevel="1" x14ac:dyDescent="0.55000000000000004">
      <c r="A133" s="39"/>
      <c r="B133" s="166"/>
      <c r="C133" s="198"/>
      <c r="D133" s="123"/>
      <c r="E133" s="108"/>
      <c r="F133" s="116"/>
      <c r="G133" s="110"/>
      <c r="H133" s="150"/>
      <c r="I133" s="116"/>
      <c r="J133" s="116"/>
      <c r="K133" s="116"/>
      <c r="L133" s="116"/>
      <c r="M133" s="118"/>
      <c r="N133" s="113"/>
      <c r="O133" s="114"/>
      <c r="P133" s="115"/>
      <c r="Q133" s="116"/>
      <c r="R133" s="117"/>
      <c r="S133" s="118"/>
      <c r="T133" s="119"/>
      <c r="U133" s="120"/>
      <c r="V133" s="115"/>
      <c r="W133" s="117"/>
      <c r="X133" s="117"/>
      <c r="Y133" s="118"/>
    </row>
    <row r="134" spans="1:25" ht="14.4" outlineLevel="1" x14ac:dyDescent="0.55000000000000004">
      <c r="A134" s="39" t="s">
        <v>306</v>
      </c>
      <c r="B134" s="166" t="s">
        <v>105</v>
      </c>
      <c r="C134" s="198" t="s">
        <v>230</v>
      </c>
      <c r="D134" s="123">
        <v>45</v>
      </c>
      <c r="E134" s="108">
        <v>6230</v>
      </c>
      <c r="F134" s="116">
        <v>280350</v>
      </c>
      <c r="G134" s="110">
        <v>1</v>
      </c>
      <c r="H134" s="150"/>
      <c r="I134" s="116"/>
      <c r="J134" s="116"/>
      <c r="K134" s="116"/>
      <c r="L134" s="116"/>
      <c r="M134" s="118"/>
      <c r="N134" s="113"/>
      <c r="O134" s="114">
        <f t="shared" si="18"/>
        <v>0</v>
      </c>
      <c r="P134" s="115">
        <f t="shared" si="19"/>
        <v>0</v>
      </c>
      <c r="Q134" s="116"/>
      <c r="R134" s="117" t="str">
        <f t="shared" si="20"/>
        <v/>
      </c>
      <c r="S134" s="118">
        <f t="shared" si="21"/>
        <v>0</v>
      </c>
      <c r="T134" s="119">
        <f t="shared" si="22"/>
        <v>0</v>
      </c>
      <c r="U134" s="120">
        <f t="shared" si="22"/>
        <v>0</v>
      </c>
      <c r="V134" s="115">
        <f t="shared" si="23"/>
        <v>0</v>
      </c>
      <c r="W134" s="117">
        <f t="shared" si="24"/>
        <v>0</v>
      </c>
      <c r="X134" s="117" t="str">
        <f t="shared" si="25"/>
        <v/>
      </c>
      <c r="Y134" s="118">
        <f t="shared" si="26"/>
        <v>0</v>
      </c>
    </row>
    <row r="135" spans="1:25" ht="14.4" outlineLevel="1" x14ac:dyDescent="0.55000000000000004">
      <c r="A135" s="39"/>
      <c r="B135" s="166"/>
      <c r="C135" s="198"/>
      <c r="D135" s="123"/>
      <c r="E135" s="108"/>
      <c r="F135" s="116"/>
      <c r="G135" s="110"/>
      <c r="H135" s="150"/>
      <c r="I135" s="116"/>
      <c r="J135" s="116"/>
      <c r="K135" s="116"/>
      <c r="L135" s="116"/>
      <c r="M135" s="118"/>
      <c r="N135" s="113"/>
      <c r="O135" s="114"/>
      <c r="P135" s="115"/>
      <c r="Q135" s="116"/>
      <c r="R135" s="117"/>
      <c r="S135" s="118"/>
      <c r="T135" s="119"/>
      <c r="U135" s="120"/>
      <c r="V135" s="115"/>
      <c r="W135" s="117"/>
      <c r="X135" s="117"/>
      <c r="Y135" s="118"/>
    </row>
    <row r="136" spans="1:25" s="217" customFormat="1" ht="14.4" outlineLevel="1" x14ac:dyDescent="0.55000000000000004">
      <c r="A136" s="44" t="s">
        <v>308</v>
      </c>
      <c r="B136" s="166" t="s">
        <v>104</v>
      </c>
      <c r="C136" s="198" t="s">
        <v>235</v>
      </c>
      <c r="D136" s="123">
        <v>6</v>
      </c>
      <c r="E136" s="108">
        <v>93808</v>
      </c>
      <c r="F136" s="116">
        <v>562848</v>
      </c>
      <c r="G136" s="110">
        <v>1</v>
      </c>
      <c r="H136" s="150"/>
      <c r="I136" s="116"/>
      <c r="J136" s="116"/>
      <c r="K136" s="116"/>
      <c r="L136" s="116"/>
      <c r="M136" s="118"/>
      <c r="N136" s="113"/>
      <c r="O136" s="114">
        <f t="shared" si="18"/>
        <v>0</v>
      </c>
      <c r="P136" s="115">
        <f t="shared" si="19"/>
        <v>0</v>
      </c>
      <c r="Q136" s="116"/>
      <c r="R136" s="117" t="str">
        <f t="shared" si="20"/>
        <v/>
      </c>
      <c r="S136" s="118">
        <f t="shared" si="21"/>
        <v>0</v>
      </c>
      <c r="T136" s="119">
        <f t="shared" si="22"/>
        <v>0</v>
      </c>
      <c r="U136" s="120">
        <f t="shared" si="22"/>
        <v>0</v>
      </c>
      <c r="V136" s="115">
        <f t="shared" si="23"/>
        <v>0</v>
      </c>
      <c r="W136" s="117">
        <f t="shared" si="24"/>
        <v>0</v>
      </c>
      <c r="X136" s="117" t="str">
        <f t="shared" si="25"/>
        <v/>
      </c>
      <c r="Y136" s="118">
        <f t="shared" si="26"/>
        <v>0</v>
      </c>
    </row>
    <row r="137" spans="1:25" s="217" customFormat="1" ht="14.4" outlineLevel="1" x14ac:dyDescent="0.55000000000000004">
      <c r="A137" s="44"/>
      <c r="B137" s="166"/>
      <c r="C137" s="198"/>
      <c r="D137" s="123"/>
      <c r="E137" s="210"/>
      <c r="F137" s="116"/>
      <c r="G137" s="110"/>
      <c r="H137" s="150"/>
      <c r="I137" s="116"/>
      <c r="J137" s="116"/>
      <c r="K137" s="116"/>
      <c r="L137" s="116"/>
      <c r="M137" s="118"/>
      <c r="N137" s="113"/>
      <c r="O137" s="114"/>
      <c r="P137" s="115"/>
      <c r="Q137" s="116"/>
      <c r="R137" s="117"/>
      <c r="S137" s="118"/>
      <c r="T137" s="119"/>
      <c r="U137" s="120"/>
      <c r="V137" s="115"/>
      <c r="W137" s="117"/>
      <c r="X137" s="117"/>
      <c r="Y137" s="118"/>
    </row>
    <row r="138" spans="1:25" s="217" customFormat="1" ht="14.4" outlineLevel="1" x14ac:dyDescent="0.55000000000000004">
      <c r="A138" s="44" t="s">
        <v>309</v>
      </c>
      <c r="B138" s="166" t="s">
        <v>103</v>
      </c>
      <c r="C138" s="198" t="s">
        <v>235</v>
      </c>
      <c r="D138" s="123">
        <v>1</v>
      </c>
      <c r="E138" s="210">
        <v>160160</v>
      </c>
      <c r="F138" s="116">
        <v>160160</v>
      </c>
      <c r="G138" s="110">
        <v>1</v>
      </c>
      <c r="H138" s="150"/>
      <c r="I138" s="116"/>
      <c r="J138" s="116"/>
      <c r="K138" s="116"/>
      <c r="L138" s="116"/>
      <c r="M138" s="118"/>
      <c r="N138" s="113"/>
      <c r="O138" s="114">
        <f t="shared" si="18"/>
        <v>0</v>
      </c>
      <c r="P138" s="115">
        <f t="shared" si="19"/>
        <v>0</v>
      </c>
      <c r="Q138" s="116"/>
      <c r="R138" s="117" t="str">
        <f t="shared" si="20"/>
        <v/>
      </c>
      <c r="S138" s="118">
        <f t="shared" si="21"/>
        <v>0</v>
      </c>
      <c r="T138" s="119">
        <f t="shared" si="22"/>
        <v>0</v>
      </c>
      <c r="U138" s="120">
        <f t="shared" si="22"/>
        <v>0</v>
      </c>
      <c r="V138" s="115">
        <f t="shared" si="23"/>
        <v>0</v>
      </c>
      <c r="W138" s="117">
        <f t="shared" si="24"/>
        <v>0</v>
      </c>
      <c r="X138" s="117" t="str">
        <f t="shared" si="25"/>
        <v/>
      </c>
      <c r="Y138" s="118">
        <f t="shared" si="26"/>
        <v>0</v>
      </c>
    </row>
    <row r="139" spans="1:25" s="217" customFormat="1" ht="14.4" outlineLevel="1" x14ac:dyDescent="0.55000000000000004">
      <c r="A139" s="44"/>
      <c r="B139" s="166"/>
      <c r="C139" s="198"/>
      <c r="D139" s="123"/>
      <c r="E139" s="210"/>
      <c r="F139" s="116"/>
      <c r="G139" s="110"/>
      <c r="H139" s="150"/>
      <c r="I139" s="116"/>
      <c r="J139" s="116"/>
      <c r="K139" s="116"/>
      <c r="L139" s="116"/>
      <c r="M139" s="118"/>
      <c r="N139" s="113"/>
      <c r="O139" s="114"/>
      <c r="P139" s="115"/>
      <c r="Q139" s="116"/>
      <c r="R139" s="117"/>
      <c r="S139" s="118"/>
      <c r="T139" s="119"/>
      <c r="U139" s="120"/>
      <c r="V139" s="115"/>
      <c r="W139" s="117"/>
      <c r="X139" s="117"/>
      <c r="Y139" s="118"/>
    </row>
    <row r="140" spans="1:25" s="217" customFormat="1" ht="14.4" outlineLevel="1" x14ac:dyDescent="0.55000000000000004">
      <c r="A140" s="39" t="s">
        <v>310</v>
      </c>
      <c r="B140" s="166" t="s">
        <v>102</v>
      </c>
      <c r="C140" s="198" t="s">
        <v>235</v>
      </c>
      <c r="D140" s="123">
        <v>7</v>
      </c>
      <c r="E140" s="210">
        <v>68111</v>
      </c>
      <c r="F140" s="116">
        <v>476777</v>
      </c>
      <c r="G140" s="110">
        <v>1</v>
      </c>
      <c r="H140" s="150"/>
      <c r="I140" s="116"/>
      <c r="J140" s="116"/>
      <c r="K140" s="116"/>
      <c r="L140" s="116"/>
      <c r="M140" s="118"/>
      <c r="N140" s="113"/>
      <c r="O140" s="114">
        <f t="shared" si="18"/>
        <v>0</v>
      </c>
      <c r="P140" s="115">
        <f t="shared" si="19"/>
        <v>0</v>
      </c>
      <c r="Q140" s="116"/>
      <c r="R140" s="117" t="str">
        <f t="shared" si="20"/>
        <v/>
      </c>
      <c r="S140" s="118">
        <f t="shared" si="21"/>
        <v>0</v>
      </c>
      <c r="T140" s="119">
        <f t="shared" si="22"/>
        <v>0</v>
      </c>
      <c r="U140" s="120">
        <f t="shared" si="22"/>
        <v>0</v>
      </c>
      <c r="V140" s="115">
        <f t="shared" si="23"/>
        <v>0</v>
      </c>
      <c r="W140" s="117">
        <f t="shared" si="24"/>
        <v>0</v>
      </c>
      <c r="X140" s="117" t="str">
        <f t="shared" si="25"/>
        <v/>
      </c>
      <c r="Y140" s="118">
        <f t="shared" si="26"/>
        <v>0</v>
      </c>
    </row>
    <row r="141" spans="1:25" s="217" customFormat="1" ht="14.4" outlineLevel="1" x14ac:dyDescent="0.55000000000000004">
      <c r="A141" s="39"/>
      <c r="B141" s="166"/>
      <c r="C141" s="198"/>
      <c r="D141" s="123"/>
      <c r="E141" s="210"/>
      <c r="F141" s="116"/>
      <c r="G141" s="110"/>
      <c r="H141" s="150"/>
      <c r="I141" s="116"/>
      <c r="J141" s="116"/>
      <c r="K141" s="116"/>
      <c r="L141" s="116"/>
      <c r="M141" s="118"/>
      <c r="N141" s="113"/>
      <c r="O141" s="114"/>
      <c r="P141" s="115"/>
      <c r="Q141" s="116"/>
      <c r="R141" s="117"/>
      <c r="S141" s="118"/>
      <c r="T141" s="119"/>
      <c r="U141" s="120"/>
      <c r="V141" s="115"/>
      <c r="W141" s="117"/>
      <c r="X141" s="117"/>
      <c r="Y141" s="118"/>
    </row>
    <row r="142" spans="1:25" s="217" customFormat="1" ht="14.4" outlineLevel="1" x14ac:dyDescent="0.55000000000000004">
      <c r="A142" s="39" t="s">
        <v>311</v>
      </c>
      <c r="B142" s="166" t="s">
        <v>101</v>
      </c>
      <c r="C142" s="198" t="s">
        <v>235</v>
      </c>
      <c r="D142" s="123">
        <v>2</v>
      </c>
      <c r="E142" s="210">
        <v>270990</v>
      </c>
      <c r="F142" s="116">
        <v>541980</v>
      </c>
      <c r="G142" s="110">
        <v>1</v>
      </c>
      <c r="H142" s="150"/>
      <c r="I142" s="116"/>
      <c r="J142" s="116"/>
      <c r="K142" s="116"/>
      <c r="L142" s="116"/>
      <c r="M142" s="118"/>
      <c r="N142" s="113"/>
      <c r="O142" s="114">
        <f t="shared" si="18"/>
        <v>0</v>
      </c>
      <c r="P142" s="115">
        <f t="shared" si="19"/>
        <v>0</v>
      </c>
      <c r="Q142" s="116"/>
      <c r="R142" s="117" t="str">
        <f t="shared" si="20"/>
        <v/>
      </c>
      <c r="S142" s="118">
        <f t="shared" si="21"/>
        <v>0</v>
      </c>
      <c r="T142" s="119">
        <f t="shared" si="22"/>
        <v>0</v>
      </c>
      <c r="U142" s="120">
        <f t="shared" si="22"/>
        <v>0</v>
      </c>
      <c r="V142" s="115">
        <f t="shared" si="23"/>
        <v>0</v>
      </c>
      <c r="W142" s="117">
        <f t="shared" si="24"/>
        <v>0</v>
      </c>
      <c r="X142" s="117" t="str">
        <f t="shared" si="25"/>
        <v/>
      </c>
      <c r="Y142" s="118">
        <f t="shared" si="26"/>
        <v>0</v>
      </c>
    </row>
    <row r="143" spans="1:25" ht="14.4" outlineLevel="1" x14ac:dyDescent="0.55000000000000004">
      <c r="A143" s="39"/>
      <c r="B143" s="166"/>
      <c r="C143" s="198"/>
      <c r="D143" s="123"/>
      <c r="E143" s="210"/>
      <c r="F143" s="116"/>
      <c r="G143" s="110"/>
      <c r="H143" s="150"/>
      <c r="I143" s="116"/>
      <c r="J143" s="116"/>
      <c r="K143" s="116"/>
      <c r="L143" s="116"/>
      <c r="M143" s="118"/>
      <c r="N143" s="113"/>
      <c r="O143" s="114"/>
      <c r="P143" s="115"/>
      <c r="Q143" s="116"/>
      <c r="R143" s="117"/>
      <c r="S143" s="118"/>
      <c r="T143" s="119"/>
      <c r="U143" s="120"/>
      <c r="V143" s="115"/>
      <c r="W143" s="117"/>
      <c r="X143" s="117"/>
      <c r="Y143" s="118"/>
    </row>
    <row r="144" spans="1:25" ht="14.4" outlineLevel="1" x14ac:dyDescent="0.55000000000000004">
      <c r="A144" s="39" t="s">
        <v>312</v>
      </c>
      <c r="B144" s="166" t="s">
        <v>99</v>
      </c>
      <c r="C144" s="198" t="s">
        <v>235</v>
      </c>
      <c r="D144" s="123">
        <v>1</v>
      </c>
      <c r="E144" s="210">
        <v>138990</v>
      </c>
      <c r="F144" s="116">
        <v>138990</v>
      </c>
      <c r="G144" s="110">
        <v>1</v>
      </c>
      <c r="H144" s="150"/>
      <c r="I144" s="116"/>
      <c r="J144" s="116"/>
      <c r="K144" s="116"/>
      <c r="L144" s="116"/>
      <c r="M144" s="118"/>
      <c r="N144" s="113"/>
      <c r="O144" s="114">
        <f t="shared" si="18"/>
        <v>0</v>
      </c>
      <c r="P144" s="115">
        <f t="shared" si="19"/>
        <v>0</v>
      </c>
      <c r="Q144" s="116"/>
      <c r="R144" s="117" t="str">
        <f t="shared" si="20"/>
        <v/>
      </c>
      <c r="S144" s="118">
        <f t="shared" si="21"/>
        <v>0</v>
      </c>
      <c r="T144" s="119">
        <f t="shared" si="22"/>
        <v>0</v>
      </c>
      <c r="U144" s="120">
        <f t="shared" si="22"/>
        <v>0</v>
      </c>
      <c r="V144" s="115">
        <f t="shared" si="23"/>
        <v>0</v>
      </c>
      <c r="W144" s="117">
        <f t="shared" si="24"/>
        <v>0</v>
      </c>
      <c r="X144" s="117" t="str">
        <f t="shared" si="25"/>
        <v/>
      </c>
      <c r="Y144" s="118">
        <f t="shared" si="26"/>
        <v>0</v>
      </c>
    </row>
    <row r="145" spans="1:25" ht="14.4" outlineLevel="1" x14ac:dyDescent="0.55000000000000004">
      <c r="A145" s="39"/>
      <c r="B145" s="166"/>
      <c r="C145" s="198"/>
      <c r="D145" s="123"/>
      <c r="E145" s="210"/>
      <c r="F145" s="116"/>
      <c r="G145" s="110"/>
      <c r="H145" s="150"/>
      <c r="I145" s="116"/>
      <c r="J145" s="116"/>
      <c r="K145" s="116"/>
      <c r="L145" s="116"/>
      <c r="M145" s="118"/>
      <c r="N145" s="113"/>
      <c r="O145" s="114"/>
      <c r="P145" s="115"/>
      <c r="Q145" s="116"/>
      <c r="R145" s="117"/>
      <c r="S145" s="118"/>
      <c r="T145" s="119"/>
      <c r="U145" s="120"/>
      <c r="V145" s="115"/>
      <c r="W145" s="117"/>
      <c r="X145" s="117"/>
      <c r="Y145" s="118"/>
    </row>
    <row r="146" spans="1:25" ht="14.4" outlineLevel="1" x14ac:dyDescent="0.55000000000000004">
      <c r="A146" s="39" t="s">
        <v>314</v>
      </c>
      <c r="B146" s="166" t="s">
        <v>98</v>
      </c>
      <c r="C146" s="198" t="s">
        <v>239</v>
      </c>
      <c r="D146" s="123">
        <v>17</v>
      </c>
      <c r="E146" s="210">
        <v>162085</v>
      </c>
      <c r="F146" s="116">
        <v>2755445</v>
      </c>
      <c r="G146" s="110">
        <v>1</v>
      </c>
      <c r="H146" s="150"/>
      <c r="I146" s="116"/>
      <c r="J146" s="116"/>
      <c r="K146" s="116"/>
      <c r="L146" s="116"/>
      <c r="M146" s="118"/>
      <c r="N146" s="113"/>
      <c r="O146" s="114">
        <f t="shared" si="18"/>
        <v>0</v>
      </c>
      <c r="P146" s="115">
        <f t="shared" si="19"/>
        <v>0</v>
      </c>
      <c r="Q146" s="116"/>
      <c r="R146" s="117" t="str">
        <f t="shared" si="20"/>
        <v/>
      </c>
      <c r="S146" s="118">
        <f t="shared" si="21"/>
        <v>0</v>
      </c>
      <c r="T146" s="119">
        <f t="shared" si="22"/>
        <v>0</v>
      </c>
      <c r="U146" s="120">
        <f t="shared" si="22"/>
        <v>0</v>
      </c>
      <c r="V146" s="115">
        <f t="shared" si="23"/>
        <v>0</v>
      </c>
      <c r="W146" s="117">
        <f t="shared" si="24"/>
        <v>0</v>
      </c>
      <c r="X146" s="117" t="str">
        <f t="shared" si="25"/>
        <v/>
      </c>
      <c r="Y146" s="118">
        <f t="shared" si="26"/>
        <v>0</v>
      </c>
    </row>
    <row r="147" spans="1:25" ht="14.4" outlineLevel="1" x14ac:dyDescent="0.55000000000000004">
      <c r="A147" s="39"/>
      <c r="B147" s="166"/>
      <c r="C147" s="198"/>
      <c r="D147" s="123"/>
      <c r="E147" s="210"/>
      <c r="F147" s="116"/>
      <c r="G147" s="110"/>
      <c r="H147" s="150"/>
      <c r="I147" s="116"/>
      <c r="J147" s="116"/>
      <c r="K147" s="116"/>
      <c r="L147" s="116"/>
      <c r="M147" s="118"/>
      <c r="N147" s="113"/>
      <c r="O147" s="114"/>
      <c r="P147" s="115"/>
      <c r="Q147" s="116"/>
      <c r="R147" s="117"/>
      <c r="S147" s="118"/>
      <c r="T147" s="119"/>
      <c r="U147" s="120"/>
      <c r="V147" s="115"/>
      <c r="W147" s="117"/>
      <c r="X147" s="117"/>
      <c r="Y147" s="118"/>
    </row>
    <row r="148" spans="1:25" ht="14.4" outlineLevel="1" x14ac:dyDescent="0.55000000000000004">
      <c r="A148" s="39" t="s">
        <v>315</v>
      </c>
      <c r="B148" s="166" t="s">
        <v>97</v>
      </c>
      <c r="C148" s="198" t="s">
        <v>239</v>
      </c>
      <c r="D148" s="123">
        <v>2</v>
      </c>
      <c r="E148" s="210">
        <v>86000</v>
      </c>
      <c r="F148" s="116">
        <v>172000</v>
      </c>
      <c r="G148" s="110">
        <v>1</v>
      </c>
      <c r="H148" s="150"/>
      <c r="I148" s="116"/>
      <c r="J148" s="116"/>
      <c r="K148" s="116"/>
      <c r="L148" s="116"/>
      <c r="M148" s="118"/>
      <c r="N148" s="113"/>
      <c r="O148" s="114">
        <f t="shared" si="18"/>
        <v>0</v>
      </c>
      <c r="P148" s="115">
        <f t="shared" si="19"/>
        <v>0</v>
      </c>
      <c r="Q148" s="116"/>
      <c r="R148" s="117" t="str">
        <f t="shared" si="20"/>
        <v/>
      </c>
      <c r="S148" s="118">
        <f t="shared" si="21"/>
        <v>0</v>
      </c>
      <c r="T148" s="119">
        <f t="shared" si="22"/>
        <v>0</v>
      </c>
      <c r="U148" s="120">
        <f t="shared" si="22"/>
        <v>0</v>
      </c>
      <c r="V148" s="115">
        <f t="shared" si="23"/>
        <v>0</v>
      </c>
      <c r="W148" s="117">
        <f t="shared" si="24"/>
        <v>0</v>
      </c>
      <c r="X148" s="117" t="str">
        <f t="shared" si="25"/>
        <v/>
      </c>
      <c r="Y148" s="118">
        <f t="shared" si="26"/>
        <v>0</v>
      </c>
    </row>
    <row r="149" spans="1:25" ht="14.4" outlineLevel="1" x14ac:dyDescent="0.55000000000000004">
      <c r="A149" s="39"/>
      <c r="B149" s="166"/>
      <c r="C149" s="198"/>
      <c r="D149" s="123"/>
      <c r="E149" s="210"/>
      <c r="F149" s="116"/>
      <c r="G149" s="110"/>
      <c r="H149" s="150"/>
      <c r="I149" s="116"/>
      <c r="J149" s="116"/>
      <c r="K149" s="116"/>
      <c r="L149" s="116"/>
      <c r="M149" s="118"/>
      <c r="N149" s="113"/>
      <c r="O149" s="114"/>
      <c r="P149" s="115"/>
      <c r="Q149" s="116"/>
      <c r="R149" s="117"/>
      <c r="S149" s="118"/>
      <c r="T149" s="119"/>
      <c r="U149" s="120"/>
      <c r="V149" s="115"/>
      <c r="W149" s="117"/>
      <c r="X149" s="117"/>
      <c r="Y149" s="118"/>
    </row>
    <row r="150" spans="1:25" ht="14.4" outlineLevel="1" x14ac:dyDescent="0.55000000000000004">
      <c r="A150" s="39" t="s">
        <v>316</v>
      </c>
      <c r="B150" s="166" t="s">
        <v>96</v>
      </c>
      <c r="C150" s="198" t="s">
        <v>235</v>
      </c>
      <c r="D150" s="123">
        <v>11</v>
      </c>
      <c r="E150" s="210">
        <v>61053</v>
      </c>
      <c r="F150" s="116">
        <v>671583</v>
      </c>
      <c r="G150" s="110">
        <v>1</v>
      </c>
      <c r="H150" s="150"/>
      <c r="I150" s="116"/>
      <c r="J150" s="116"/>
      <c r="K150" s="116"/>
      <c r="L150" s="116"/>
      <c r="M150" s="118"/>
      <c r="N150" s="113"/>
      <c r="O150" s="114">
        <f t="shared" si="18"/>
        <v>0</v>
      </c>
      <c r="P150" s="115">
        <f t="shared" si="19"/>
        <v>0</v>
      </c>
      <c r="Q150" s="116"/>
      <c r="R150" s="117" t="str">
        <f t="shared" si="20"/>
        <v/>
      </c>
      <c r="S150" s="118">
        <f t="shared" si="21"/>
        <v>0</v>
      </c>
      <c r="T150" s="119">
        <f t="shared" si="22"/>
        <v>0</v>
      </c>
      <c r="U150" s="120">
        <f t="shared" si="22"/>
        <v>0</v>
      </c>
      <c r="V150" s="115">
        <f t="shared" si="23"/>
        <v>0</v>
      </c>
      <c r="W150" s="117">
        <f t="shared" si="24"/>
        <v>0</v>
      </c>
      <c r="X150" s="117" t="str">
        <f t="shared" si="25"/>
        <v/>
      </c>
      <c r="Y150" s="118">
        <f t="shared" si="26"/>
        <v>0</v>
      </c>
    </row>
    <row r="151" spans="1:25" ht="14.4" outlineLevel="1" x14ac:dyDescent="0.55000000000000004">
      <c r="A151" s="39"/>
      <c r="B151" s="166"/>
      <c r="C151" s="198"/>
      <c r="D151" s="123"/>
      <c r="E151" s="210"/>
      <c r="F151" s="116"/>
      <c r="G151" s="110"/>
      <c r="H151" s="150"/>
      <c r="I151" s="116"/>
      <c r="J151" s="116"/>
      <c r="K151" s="116"/>
      <c r="L151" s="116"/>
      <c r="M151" s="118"/>
      <c r="N151" s="113"/>
      <c r="O151" s="114"/>
      <c r="P151" s="115"/>
      <c r="Q151" s="116"/>
      <c r="R151" s="117"/>
      <c r="S151" s="118"/>
      <c r="T151" s="119"/>
      <c r="U151" s="120"/>
      <c r="V151" s="115"/>
      <c r="W151" s="117"/>
      <c r="X151" s="117"/>
      <c r="Y151" s="118"/>
    </row>
    <row r="152" spans="1:25" ht="14.4" outlineLevel="1" x14ac:dyDescent="0.55000000000000004">
      <c r="A152" s="39" t="s">
        <v>317</v>
      </c>
      <c r="B152" s="166" t="s">
        <v>93</v>
      </c>
      <c r="C152" s="198" t="s">
        <v>239</v>
      </c>
      <c r="D152" s="123">
        <v>6</v>
      </c>
      <c r="E152" s="210">
        <v>251467</v>
      </c>
      <c r="F152" s="116">
        <v>1508802</v>
      </c>
      <c r="G152" s="110">
        <v>1</v>
      </c>
      <c r="H152" s="150"/>
      <c r="I152" s="116"/>
      <c r="J152" s="116"/>
      <c r="K152" s="116"/>
      <c r="L152" s="116"/>
      <c r="M152" s="118"/>
      <c r="N152" s="113"/>
      <c r="O152" s="114">
        <f t="shared" si="18"/>
        <v>0</v>
      </c>
      <c r="P152" s="115">
        <f t="shared" si="19"/>
        <v>0</v>
      </c>
      <c r="Q152" s="116"/>
      <c r="R152" s="117" t="str">
        <f t="shared" si="20"/>
        <v/>
      </c>
      <c r="S152" s="118">
        <f t="shared" si="21"/>
        <v>0</v>
      </c>
      <c r="T152" s="119">
        <f t="shared" si="22"/>
        <v>0</v>
      </c>
      <c r="U152" s="120">
        <f t="shared" si="22"/>
        <v>0</v>
      </c>
      <c r="V152" s="115">
        <f t="shared" si="23"/>
        <v>0</v>
      </c>
      <c r="W152" s="117">
        <f t="shared" si="24"/>
        <v>0</v>
      </c>
      <c r="X152" s="117" t="str">
        <f t="shared" si="25"/>
        <v/>
      </c>
      <c r="Y152" s="118">
        <f t="shared" si="26"/>
        <v>0</v>
      </c>
    </row>
    <row r="153" spans="1:25" ht="16.5" customHeight="1" outlineLevel="1" x14ac:dyDescent="0.55000000000000004">
      <c r="A153" s="54"/>
      <c r="B153" s="199"/>
      <c r="C153" s="199"/>
      <c r="D153" s="199"/>
      <c r="E153" s="199"/>
      <c r="F153" s="200"/>
      <c r="G153" s="201"/>
      <c r="H153" s="202"/>
      <c r="I153" s="200"/>
      <c r="J153" s="200"/>
      <c r="K153" s="200"/>
      <c r="L153" s="200"/>
      <c r="M153" s="203"/>
      <c r="N153" s="204"/>
      <c r="O153" s="205"/>
      <c r="P153" s="206"/>
      <c r="Q153" s="200"/>
      <c r="R153" s="207"/>
      <c r="S153" s="203"/>
      <c r="T153" s="208"/>
      <c r="U153" s="209"/>
      <c r="V153" s="206"/>
      <c r="W153" s="207"/>
      <c r="X153" s="207"/>
      <c r="Y153" s="203"/>
    </row>
    <row r="154" spans="1:25" ht="16.5" customHeight="1" outlineLevel="1" x14ac:dyDescent="0.55000000000000004">
      <c r="A154" s="44" t="s">
        <v>319</v>
      </c>
      <c r="B154" s="166" t="s">
        <v>92</v>
      </c>
      <c r="C154" s="198" t="s">
        <v>235</v>
      </c>
      <c r="D154" s="123">
        <v>2</v>
      </c>
      <c r="E154" s="108">
        <v>64350</v>
      </c>
      <c r="F154" s="116">
        <v>128700</v>
      </c>
      <c r="G154" s="110">
        <v>1</v>
      </c>
      <c r="H154" s="150"/>
      <c r="I154" s="116"/>
      <c r="J154" s="116"/>
      <c r="K154" s="116"/>
      <c r="L154" s="116"/>
      <c r="M154" s="118"/>
      <c r="N154" s="113"/>
      <c r="O154" s="114">
        <f t="shared" si="18"/>
        <v>0</v>
      </c>
      <c r="P154" s="115">
        <f t="shared" si="19"/>
        <v>0</v>
      </c>
      <c r="Q154" s="116"/>
      <c r="R154" s="117" t="str">
        <f t="shared" si="20"/>
        <v/>
      </c>
      <c r="S154" s="118">
        <f t="shared" si="21"/>
        <v>0</v>
      </c>
      <c r="T154" s="119">
        <f t="shared" si="22"/>
        <v>0</v>
      </c>
      <c r="U154" s="120">
        <f t="shared" si="22"/>
        <v>0</v>
      </c>
      <c r="V154" s="115">
        <f t="shared" si="23"/>
        <v>0</v>
      </c>
      <c r="W154" s="117">
        <f t="shared" si="24"/>
        <v>0</v>
      </c>
      <c r="X154" s="117" t="str">
        <f t="shared" si="25"/>
        <v/>
      </c>
      <c r="Y154" s="118">
        <f t="shared" si="26"/>
        <v>0</v>
      </c>
    </row>
    <row r="155" spans="1:25" ht="16.5" customHeight="1" outlineLevel="1" x14ac:dyDescent="0.55000000000000004">
      <c r="A155" s="44"/>
      <c r="B155" s="166"/>
      <c r="C155" s="198"/>
      <c r="D155" s="123"/>
      <c r="E155" s="108"/>
      <c r="F155" s="116"/>
      <c r="G155" s="110"/>
      <c r="H155" s="150"/>
      <c r="I155" s="116"/>
      <c r="J155" s="116"/>
      <c r="K155" s="116"/>
      <c r="L155" s="116"/>
      <c r="M155" s="118"/>
      <c r="N155" s="113"/>
      <c r="O155" s="114"/>
      <c r="P155" s="115"/>
      <c r="Q155" s="116"/>
      <c r="R155" s="117"/>
      <c r="S155" s="118"/>
      <c r="T155" s="119"/>
      <c r="U155" s="120"/>
      <c r="V155" s="115"/>
      <c r="W155" s="117"/>
      <c r="X155" s="117"/>
      <c r="Y155" s="118"/>
    </row>
    <row r="156" spans="1:25" ht="16.5" customHeight="1" outlineLevel="1" x14ac:dyDescent="0.55000000000000004">
      <c r="A156" s="44" t="s">
        <v>320</v>
      </c>
      <c r="B156" s="166" t="s">
        <v>91</v>
      </c>
      <c r="C156" s="198" t="s">
        <v>235</v>
      </c>
      <c r="D156" s="123">
        <v>2</v>
      </c>
      <c r="E156" s="108">
        <v>120120</v>
      </c>
      <c r="F156" s="116">
        <v>240240</v>
      </c>
      <c r="G156" s="110">
        <v>1</v>
      </c>
      <c r="H156" s="150"/>
      <c r="I156" s="116"/>
      <c r="J156" s="116"/>
      <c r="K156" s="116"/>
      <c r="L156" s="116"/>
      <c r="M156" s="118"/>
      <c r="N156" s="113"/>
      <c r="O156" s="114">
        <f t="shared" si="18"/>
        <v>0</v>
      </c>
      <c r="P156" s="115">
        <f t="shared" si="19"/>
        <v>0</v>
      </c>
      <c r="Q156" s="116"/>
      <c r="R156" s="117" t="str">
        <f t="shared" si="20"/>
        <v/>
      </c>
      <c r="S156" s="118">
        <f t="shared" si="21"/>
        <v>0</v>
      </c>
      <c r="T156" s="119">
        <f t="shared" si="22"/>
        <v>0</v>
      </c>
      <c r="U156" s="120">
        <f t="shared" si="22"/>
        <v>0</v>
      </c>
      <c r="V156" s="115">
        <f t="shared" si="23"/>
        <v>0</v>
      </c>
      <c r="W156" s="117">
        <f t="shared" si="24"/>
        <v>0</v>
      </c>
      <c r="X156" s="117" t="str">
        <f t="shared" si="25"/>
        <v/>
      </c>
      <c r="Y156" s="118">
        <f t="shared" si="26"/>
        <v>0</v>
      </c>
    </row>
    <row r="157" spans="1:25" ht="16.5" customHeight="1" outlineLevel="1" x14ac:dyDescent="0.55000000000000004">
      <c r="A157" s="44"/>
      <c r="B157" s="166"/>
      <c r="C157" s="198"/>
      <c r="D157" s="123"/>
      <c r="E157" s="108"/>
      <c r="F157" s="116"/>
      <c r="G157" s="110"/>
      <c r="H157" s="150"/>
      <c r="I157" s="116"/>
      <c r="J157" s="116"/>
      <c r="K157" s="116"/>
      <c r="L157" s="116"/>
      <c r="M157" s="118"/>
      <c r="N157" s="113"/>
      <c r="O157" s="114"/>
      <c r="P157" s="115"/>
      <c r="Q157" s="116"/>
      <c r="R157" s="117"/>
      <c r="S157" s="118"/>
      <c r="T157" s="119"/>
      <c r="U157" s="120"/>
      <c r="V157" s="115"/>
      <c r="W157" s="117"/>
      <c r="X157" s="117"/>
      <c r="Y157" s="118"/>
    </row>
    <row r="158" spans="1:25" ht="16.5" customHeight="1" outlineLevel="1" x14ac:dyDescent="0.55000000000000004">
      <c r="A158" s="44" t="s">
        <v>321</v>
      </c>
      <c r="B158" s="166" t="s">
        <v>90</v>
      </c>
      <c r="C158" s="198" t="s">
        <v>235</v>
      </c>
      <c r="D158" s="123">
        <v>3</v>
      </c>
      <c r="E158" s="108">
        <v>52740</v>
      </c>
      <c r="F158" s="116">
        <v>158220</v>
      </c>
      <c r="G158" s="110">
        <v>1</v>
      </c>
      <c r="H158" s="150"/>
      <c r="I158" s="116"/>
      <c r="J158" s="116"/>
      <c r="K158" s="116"/>
      <c r="L158" s="116"/>
      <c r="M158" s="118"/>
      <c r="N158" s="113"/>
      <c r="O158" s="114">
        <f t="shared" si="18"/>
        <v>0</v>
      </c>
      <c r="P158" s="115">
        <f t="shared" si="19"/>
        <v>0</v>
      </c>
      <c r="Q158" s="116"/>
      <c r="R158" s="117" t="str">
        <f t="shared" si="20"/>
        <v/>
      </c>
      <c r="S158" s="118">
        <f t="shared" si="21"/>
        <v>0</v>
      </c>
      <c r="T158" s="119">
        <f t="shared" si="22"/>
        <v>0</v>
      </c>
      <c r="U158" s="120">
        <f t="shared" si="22"/>
        <v>0</v>
      </c>
      <c r="V158" s="115">
        <f t="shared" si="23"/>
        <v>0</v>
      </c>
      <c r="W158" s="117">
        <f t="shared" si="24"/>
        <v>0</v>
      </c>
      <c r="X158" s="117" t="str">
        <f t="shared" si="25"/>
        <v/>
      </c>
      <c r="Y158" s="118">
        <f t="shared" si="26"/>
        <v>0</v>
      </c>
    </row>
    <row r="159" spans="1:25" ht="16.5" customHeight="1" outlineLevel="1" x14ac:dyDescent="0.55000000000000004">
      <c r="A159" s="44"/>
      <c r="B159" s="166"/>
      <c r="C159" s="198"/>
      <c r="D159" s="123"/>
      <c r="E159" s="108"/>
      <c r="F159" s="116"/>
      <c r="G159" s="110"/>
      <c r="H159" s="150"/>
      <c r="I159" s="116"/>
      <c r="J159" s="116"/>
      <c r="K159" s="116"/>
      <c r="L159" s="116"/>
      <c r="M159" s="118"/>
      <c r="N159" s="113"/>
      <c r="O159" s="114"/>
      <c r="P159" s="115"/>
      <c r="Q159" s="116"/>
      <c r="R159" s="117"/>
      <c r="S159" s="118"/>
      <c r="T159" s="119"/>
      <c r="U159" s="120"/>
      <c r="V159" s="115"/>
      <c r="W159" s="117"/>
      <c r="X159" s="117"/>
      <c r="Y159" s="118"/>
    </row>
    <row r="160" spans="1:25" ht="16.5" customHeight="1" outlineLevel="1" x14ac:dyDescent="0.55000000000000004">
      <c r="A160" s="44" t="s">
        <v>322</v>
      </c>
      <c r="B160" s="166" t="s">
        <v>88</v>
      </c>
      <c r="C160" s="198" t="s">
        <v>235</v>
      </c>
      <c r="D160" s="123">
        <v>2</v>
      </c>
      <c r="E160" s="108">
        <v>14980</v>
      </c>
      <c r="F160" s="116">
        <v>29960</v>
      </c>
      <c r="G160" s="110">
        <v>1</v>
      </c>
      <c r="H160" s="150"/>
      <c r="I160" s="116"/>
      <c r="J160" s="116"/>
      <c r="K160" s="116"/>
      <c r="L160" s="116"/>
      <c r="M160" s="118"/>
      <c r="N160" s="113"/>
      <c r="O160" s="114">
        <f t="shared" si="18"/>
        <v>0</v>
      </c>
      <c r="P160" s="115">
        <f t="shared" si="19"/>
        <v>0</v>
      </c>
      <c r="Q160" s="116"/>
      <c r="R160" s="117" t="str">
        <f t="shared" si="20"/>
        <v/>
      </c>
      <c r="S160" s="118">
        <f t="shared" si="21"/>
        <v>0</v>
      </c>
      <c r="T160" s="119">
        <f t="shared" si="22"/>
        <v>0</v>
      </c>
      <c r="U160" s="120">
        <f t="shared" si="22"/>
        <v>0</v>
      </c>
      <c r="V160" s="115">
        <f t="shared" si="23"/>
        <v>0</v>
      </c>
      <c r="W160" s="117">
        <f t="shared" si="24"/>
        <v>0</v>
      </c>
      <c r="X160" s="117" t="str">
        <f t="shared" si="25"/>
        <v/>
      </c>
      <c r="Y160" s="118">
        <f t="shared" si="26"/>
        <v>0</v>
      </c>
    </row>
    <row r="161" spans="1:25" ht="16.5" customHeight="1" outlineLevel="1" x14ac:dyDescent="0.55000000000000004">
      <c r="A161" s="44"/>
      <c r="B161" s="166"/>
      <c r="C161" s="198"/>
      <c r="D161" s="123"/>
      <c r="E161" s="108"/>
      <c r="F161" s="116"/>
      <c r="G161" s="110"/>
      <c r="H161" s="150"/>
      <c r="I161" s="116"/>
      <c r="J161" s="116"/>
      <c r="K161" s="116"/>
      <c r="L161" s="116"/>
      <c r="M161" s="118"/>
      <c r="N161" s="113"/>
      <c r="O161" s="114"/>
      <c r="P161" s="115"/>
      <c r="Q161" s="116"/>
      <c r="R161" s="117"/>
      <c r="S161" s="118"/>
      <c r="T161" s="119"/>
      <c r="U161" s="120"/>
      <c r="V161" s="115"/>
      <c r="W161" s="117"/>
      <c r="X161" s="117"/>
      <c r="Y161" s="118"/>
    </row>
    <row r="162" spans="1:25" ht="16.5" customHeight="1" outlineLevel="1" x14ac:dyDescent="0.55000000000000004">
      <c r="A162" s="44" t="s">
        <v>324</v>
      </c>
      <c r="B162" s="166" t="s">
        <v>87</v>
      </c>
      <c r="C162" s="198" t="s">
        <v>235</v>
      </c>
      <c r="D162" s="123">
        <v>1</v>
      </c>
      <c r="E162" s="108">
        <v>169990</v>
      </c>
      <c r="F162" s="116">
        <v>169990</v>
      </c>
      <c r="G162" s="110">
        <v>1</v>
      </c>
      <c r="H162" s="150"/>
      <c r="I162" s="116"/>
      <c r="J162" s="116"/>
      <c r="K162" s="116"/>
      <c r="L162" s="116"/>
      <c r="M162" s="118"/>
      <c r="N162" s="113"/>
      <c r="O162" s="114">
        <f t="shared" si="18"/>
        <v>0</v>
      </c>
      <c r="P162" s="115">
        <f t="shared" si="19"/>
        <v>0</v>
      </c>
      <c r="Q162" s="116"/>
      <c r="R162" s="117" t="str">
        <f t="shared" si="20"/>
        <v/>
      </c>
      <c r="S162" s="118">
        <f t="shared" si="21"/>
        <v>0</v>
      </c>
      <c r="T162" s="119">
        <f t="shared" si="22"/>
        <v>0</v>
      </c>
      <c r="U162" s="120">
        <f t="shared" si="22"/>
        <v>0</v>
      </c>
      <c r="V162" s="115">
        <f t="shared" si="23"/>
        <v>0</v>
      </c>
      <c r="W162" s="117">
        <f t="shared" si="24"/>
        <v>0</v>
      </c>
      <c r="X162" s="117" t="str">
        <f t="shared" si="25"/>
        <v/>
      </c>
      <c r="Y162" s="118">
        <f t="shared" si="26"/>
        <v>0</v>
      </c>
    </row>
    <row r="163" spans="1:25" ht="16.5" customHeight="1" outlineLevel="1" x14ac:dyDescent="0.55000000000000004">
      <c r="A163" s="44"/>
      <c r="B163" s="199"/>
      <c r="C163" s="199"/>
      <c r="D163" s="199"/>
      <c r="E163" s="199"/>
      <c r="F163" s="200"/>
      <c r="G163" s="110"/>
      <c r="H163" s="202"/>
      <c r="I163" s="200"/>
      <c r="J163" s="200"/>
      <c r="K163" s="200"/>
      <c r="L163" s="200"/>
      <c r="M163" s="203"/>
      <c r="N163" s="204"/>
      <c r="O163" s="205"/>
      <c r="P163" s="206"/>
      <c r="Q163" s="200"/>
      <c r="R163" s="207"/>
      <c r="S163" s="203"/>
      <c r="T163" s="208"/>
      <c r="U163" s="209"/>
      <c r="V163" s="206"/>
      <c r="W163" s="207"/>
      <c r="X163" s="207"/>
      <c r="Y163" s="203"/>
    </row>
    <row r="164" spans="1:25" ht="16.5" customHeight="1" outlineLevel="1" x14ac:dyDescent="0.55000000000000004">
      <c r="A164" s="44" t="s">
        <v>325</v>
      </c>
      <c r="B164" s="166" t="s">
        <v>86</v>
      </c>
      <c r="C164" s="198" t="s">
        <v>235</v>
      </c>
      <c r="D164" s="123">
        <v>1</v>
      </c>
      <c r="E164" s="108">
        <v>64350</v>
      </c>
      <c r="F164" s="116">
        <v>64350</v>
      </c>
      <c r="G164" s="110">
        <v>1</v>
      </c>
      <c r="H164" s="150"/>
      <c r="I164" s="116"/>
      <c r="J164" s="116"/>
      <c r="K164" s="116"/>
      <c r="L164" s="116"/>
      <c r="M164" s="118"/>
      <c r="N164" s="113"/>
      <c r="O164" s="114">
        <f t="shared" si="18"/>
        <v>0</v>
      </c>
      <c r="P164" s="115">
        <f t="shared" si="19"/>
        <v>0</v>
      </c>
      <c r="Q164" s="116"/>
      <c r="R164" s="117" t="str">
        <f t="shared" si="20"/>
        <v/>
      </c>
      <c r="S164" s="118">
        <f t="shared" si="21"/>
        <v>0</v>
      </c>
      <c r="T164" s="119">
        <f t="shared" si="22"/>
        <v>0</v>
      </c>
      <c r="U164" s="120">
        <f t="shared" si="22"/>
        <v>0</v>
      </c>
      <c r="V164" s="115">
        <f t="shared" si="23"/>
        <v>0</v>
      </c>
      <c r="W164" s="117">
        <f t="shared" si="24"/>
        <v>0</v>
      </c>
      <c r="X164" s="117" t="str">
        <f t="shared" si="25"/>
        <v/>
      </c>
      <c r="Y164" s="118">
        <f t="shared" si="26"/>
        <v>0</v>
      </c>
    </row>
    <row r="165" spans="1:25" ht="16.5" customHeight="1" outlineLevel="1" x14ac:dyDescent="0.55000000000000004">
      <c r="A165" s="44"/>
      <c r="B165" s="166"/>
      <c r="C165" s="198"/>
      <c r="D165" s="123"/>
      <c r="E165" s="108"/>
      <c r="F165" s="116"/>
      <c r="G165" s="110"/>
      <c r="H165" s="150"/>
      <c r="I165" s="116"/>
      <c r="J165" s="116"/>
      <c r="K165" s="116"/>
      <c r="L165" s="116"/>
      <c r="M165" s="118"/>
      <c r="N165" s="113"/>
      <c r="O165" s="114"/>
      <c r="P165" s="115"/>
      <c r="Q165" s="116"/>
      <c r="R165" s="117"/>
      <c r="S165" s="118"/>
      <c r="T165" s="119"/>
      <c r="U165" s="120"/>
      <c r="V165" s="115"/>
      <c r="W165" s="117"/>
      <c r="X165" s="117"/>
      <c r="Y165" s="118"/>
    </row>
    <row r="166" spans="1:25" ht="16.5" customHeight="1" outlineLevel="1" x14ac:dyDescent="0.55000000000000004">
      <c r="A166" s="44" t="s">
        <v>326</v>
      </c>
      <c r="B166" s="166" t="s">
        <v>85</v>
      </c>
      <c r="C166" s="198" t="s">
        <v>235</v>
      </c>
      <c r="D166" s="107">
        <v>1</v>
      </c>
      <c r="E166" s="108">
        <v>36990</v>
      </c>
      <c r="F166" s="116">
        <v>36990</v>
      </c>
      <c r="G166" s="110">
        <v>1</v>
      </c>
      <c r="H166" s="150"/>
      <c r="I166" s="116"/>
      <c r="J166" s="116"/>
      <c r="K166" s="116"/>
      <c r="L166" s="116"/>
      <c r="M166" s="118"/>
      <c r="N166" s="113"/>
      <c r="O166" s="114">
        <f t="shared" si="18"/>
        <v>0</v>
      </c>
      <c r="P166" s="115">
        <f t="shared" si="19"/>
        <v>0</v>
      </c>
      <c r="Q166" s="116"/>
      <c r="R166" s="117" t="str">
        <f t="shared" si="20"/>
        <v/>
      </c>
      <c r="S166" s="118">
        <f t="shared" si="21"/>
        <v>0</v>
      </c>
      <c r="T166" s="119">
        <f t="shared" si="22"/>
        <v>0</v>
      </c>
      <c r="U166" s="120">
        <f t="shared" si="22"/>
        <v>0</v>
      </c>
      <c r="V166" s="115">
        <f t="shared" si="23"/>
        <v>0</v>
      </c>
      <c r="W166" s="117">
        <f t="shared" si="24"/>
        <v>0</v>
      </c>
      <c r="X166" s="117" t="str">
        <f t="shared" si="25"/>
        <v/>
      </c>
      <c r="Y166" s="118">
        <f t="shared" si="26"/>
        <v>0</v>
      </c>
    </row>
    <row r="167" spans="1:25" ht="16.5" customHeight="1" outlineLevel="1" x14ac:dyDescent="0.55000000000000004">
      <c r="A167" s="44"/>
      <c r="B167" s="166"/>
      <c r="C167" s="198"/>
      <c r="D167" s="107"/>
      <c r="E167" s="108"/>
      <c r="F167" s="116"/>
      <c r="G167" s="110"/>
      <c r="H167" s="150"/>
      <c r="I167" s="116"/>
      <c r="J167" s="116"/>
      <c r="K167" s="116"/>
      <c r="L167" s="116"/>
      <c r="M167" s="118"/>
      <c r="N167" s="113"/>
      <c r="O167" s="114"/>
      <c r="P167" s="115"/>
      <c r="Q167" s="116"/>
      <c r="R167" s="117"/>
      <c r="S167" s="118"/>
      <c r="T167" s="119"/>
      <c r="U167" s="120"/>
      <c r="V167" s="115"/>
      <c r="W167" s="117"/>
      <c r="X167" s="117"/>
      <c r="Y167" s="118"/>
    </row>
    <row r="168" spans="1:25" ht="16.5" customHeight="1" outlineLevel="1" x14ac:dyDescent="0.55000000000000004">
      <c r="A168" s="44" t="s">
        <v>327</v>
      </c>
      <c r="B168" s="166" t="s">
        <v>328</v>
      </c>
      <c r="C168" s="198" t="s">
        <v>235</v>
      </c>
      <c r="D168" s="123">
        <v>1</v>
      </c>
      <c r="E168" s="218">
        <v>142320</v>
      </c>
      <c r="F168" s="109">
        <v>142320</v>
      </c>
      <c r="G168" s="110">
        <v>1</v>
      </c>
      <c r="H168" s="111"/>
      <c r="I168" s="109"/>
      <c r="J168" s="109"/>
      <c r="K168" s="109"/>
      <c r="L168" s="109"/>
      <c r="M168" s="112"/>
      <c r="N168" s="151"/>
      <c r="O168" s="152">
        <f t="shared" si="18"/>
        <v>0</v>
      </c>
      <c r="P168" s="153">
        <f t="shared" si="19"/>
        <v>0</v>
      </c>
      <c r="Q168" s="109"/>
      <c r="R168" s="154" t="str">
        <f t="shared" si="20"/>
        <v/>
      </c>
      <c r="S168" s="112">
        <f t="shared" si="21"/>
        <v>0</v>
      </c>
      <c r="T168" s="155">
        <f t="shared" si="22"/>
        <v>0</v>
      </c>
      <c r="U168" s="156">
        <f t="shared" si="22"/>
        <v>0</v>
      </c>
      <c r="V168" s="153">
        <f t="shared" si="23"/>
        <v>0</v>
      </c>
      <c r="W168" s="154">
        <f t="shared" si="24"/>
        <v>0</v>
      </c>
      <c r="X168" s="154" t="str">
        <f t="shared" si="25"/>
        <v/>
      </c>
      <c r="Y168" s="112">
        <f t="shared" si="26"/>
        <v>0</v>
      </c>
    </row>
    <row r="169" spans="1:25" ht="16.5" customHeight="1" outlineLevel="1" x14ac:dyDescent="0.55000000000000004">
      <c r="A169" s="44"/>
      <c r="B169" s="166"/>
      <c r="C169" s="198"/>
      <c r="D169" s="123"/>
      <c r="E169" s="218"/>
      <c r="F169" s="109"/>
      <c r="G169" s="110"/>
      <c r="H169" s="111"/>
      <c r="I169" s="109"/>
      <c r="J169" s="109"/>
      <c r="K169" s="109"/>
      <c r="L169" s="109"/>
      <c r="M169" s="112"/>
      <c r="N169" s="151"/>
      <c r="O169" s="152"/>
      <c r="P169" s="153"/>
      <c r="Q169" s="109"/>
      <c r="R169" s="154"/>
      <c r="S169" s="112"/>
      <c r="T169" s="155"/>
      <c r="U169" s="156"/>
      <c r="V169" s="153"/>
      <c r="W169" s="154"/>
      <c r="X169" s="154"/>
      <c r="Y169" s="112"/>
    </row>
    <row r="170" spans="1:25" ht="16.5" customHeight="1" outlineLevel="1" x14ac:dyDescent="0.55000000000000004">
      <c r="A170" s="44" t="s">
        <v>329</v>
      </c>
      <c r="B170" s="166" t="s">
        <v>82</v>
      </c>
      <c r="C170" s="198" t="s">
        <v>235</v>
      </c>
      <c r="D170" s="123">
        <v>1</v>
      </c>
      <c r="E170" s="108">
        <v>14980</v>
      </c>
      <c r="F170" s="116">
        <v>14980</v>
      </c>
      <c r="G170" s="110">
        <v>1</v>
      </c>
      <c r="H170" s="150"/>
      <c r="I170" s="116"/>
      <c r="J170" s="116"/>
      <c r="K170" s="116"/>
      <c r="L170" s="116"/>
      <c r="M170" s="118"/>
      <c r="N170" s="113"/>
      <c r="O170" s="114">
        <f t="shared" si="18"/>
        <v>0</v>
      </c>
      <c r="P170" s="115">
        <f t="shared" si="19"/>
        <v>0</v>
      </c>
      <c r="Q170" s="116"/>
      <c r="R170" s="117" t="str">
        <f t="shared" si="20"/>
        <v/>
      </c>
      <c r="S170" s="118">
        <f t="shared" si="21"/>
        <v>0</v>
      </c>
      <c r="T170" s="119">
        <f t="shared" si="22"/>
        <v>0</v>
      </c>
      <c r="U170" s="120">
        <f t="shared" si="22"/>
        <v>0</v>
      </c>
      <c r="V170" s="115">
        <f t="shared" si="23"/>
        <v>0</v>
      </c>
      <c r="W170" s="117">
        <f t="shared" si="24"/>
        <v>0</v>
      </c>
      <c r="X170" s="117" t="str">
        <f t="shared" si="25"/>
        <v/>
      </c>
      <c r="Y170" s="118">
        <f t="shared" si="26"/>
        <v>0</v>
      </c>
    </row>
    <row r="171" spans="1:25" ht="16.5" customHeight="1" outlineLevel="1" x14ac:dyDescent="0.55000000000000004">
      <c r="A171" s="54"/>
      <c r="B171" s="166"/>
      <c r="C171" s="198"/>
      <c r="D171" s="123"/>
      <c r="E171" s="108"/>
      <c r="F171" s="116"/>
      <c r="G171" s="110"/>
      <c r="H171" s="150"/>
      <c r="I171" s="116"/>
      <c r="J171" s="116"/>
      <c r="K171" s="116"/>
      <c r="L171" s="116"/>
      <c r="M171" s="118"/>
      <c r="N171" s="113"/>
      <c r="O171" s="114"/>
      <c r="P171" s="115"/>
      <c r="Q171" s="116"/>
      <c r="R171" s="117"/>
      <c r="S171" s="118"/>
      <c r="T171" s="119"/>
      <c r="U171" s="120"/>
      <c r="V171" s="115"/>
      <c r="W171" s="117"/>
      <c r="X171" s="117"/>
      <c r="Y171" s="118"/>
    </row>
    <row r="172" spans="1:25" ht="16.5" customHeight="1" outlineLevel="1" x14ac:dyDescent="0.55000000000000004">
      <c r="A172" s="44" t="s">
        <v>331</v>
      </c>
      <c r="B172" s="166" t="s">
        <v>81</v>
      </c>
      <c r="C172" s="198" t="s">
        <v>235</v>
      </c>
      <c r="D172" s="123">
        <v>1</v>
      </c>
      <c r="E172" s="108">
        <v>64350</v>
      </c>
      <c r="F172" s="116">
        <v>64350</v>
      </c>
      <c r="G172" s="110">
        <v>1</v>
      </c>
      <c r="H172" s="150"/>
      <c r="I172" s="116"/>
      <c r="J172" s="116"/>
      <c r="K172" s="116"/>
      <c r="L172" s="116"/>
      <c r="M172" s="118"/>
      <c r="N172" s="113"/>
      <c r="O172" s="114">
        <f t="shared" si="18"/>
        <v>0</v>
      </c>
      <c r="P172" s="115">
        <f t="shared" si="19"/>
        <v>0</v>
      </c>
      <c r="Q172" s="116"/>
      <c r="R172" s="117" t="str">
        <f t="shared" si="20"/>
        <v/>
      </c>
      <c r="S172" s="118">
        <f t="shared" si="21"/>
        <v>0</v>
      </c>
      <c r="T172" s="119">
        <f t="shared" si="22"/>
        <v>0</v>
      </c>
      <c r="U172" s="120">
        <f t="shared" si="22"/>
        <v>0</v>
      </c>
      <c r="V172" s="115">
        <f t="shared" si="23"/>
        <v>0</v>
      </c>
      <c r="W172" s="117">
        <f t="shared" si="24"/>
        <v>0</v>
      </c>
      <c r="X172" s="117" t="str">
        <f t="shared" si="25"/>
        <v/>
      </c>
      <c r="Y172" s="118">
        <f t="shared" si="26"/>
        <v>0</v>
      </c>
    </row>
    <row r="173" spans="1:25" ht="16.5" customHeight="1" outlineLevel="1" x14ac:dyDescent="0.55000000000000004">
      <c r="A173" s="44"/>
      <c r="B173" s="166"/>
      <c r="C173" s="198"/>
      <c r="D173" s="123"/>
      <c r="E173" s="108"/>
      <c r="F173" s="116"/>
      <c r="G173" s="110"/>
      <c r="H173" s="150"/>
      <c r="I173" s="116"/>
      <c r="J173" s="116"/>
      <c r="K173" s="116"/>
      <c r="L173" s="116"/>
      <c r="M173" s="118"/>
      <c r="N173" s="113"/>
      <c r="O173" s="114"/>
      <c r="P173" s="115"/>
      <c r="Q173" s="116"/>
      <c r="R173" s="117"/>
      <c r="S173" s="118"/>
      <c r="T173" s="119"/>
      <c r="U173" s="120"/>
      <c r="V173" s="115"/>
      <c r="W173" s="117"/>
      <c r="X173" s="117"/>
      <c r="Y173" s="118"/>
    </row>
    <row r="174" spans="1:25" ht="16.5" customHeight="1" outlineLevel="1" x14ac:dyDescent="0.55000000000000004">
      <c r="A174" s="44" t="s">
        <v>332</v>
      </c>
      <c r="B174" s="166" t="s">
        <v>80</v>
      </c>
      <c r="C174" s="198" t="s">
        <v>235</v>
      </c>
      <c r="D174" s="107">
        <v>1</v>
      </c>
      <c r="E174" s="108">
        <v>189990</v>
      </c>
      <c r="F174" s="109">
        <v>189990</v>
      </c>
      <c r="G174" s="110">
        <v>1</v>
      </c>
      <c r="H174" s="111"/>
      <c r="I174" s="109"/>
      <c r="J174" s="109"/>
      <c r="K174" s="109"/>
      <c r="L174" s="109"/>
      <c r="M174" s="112"/>
      <c r="N174" s="151"/>
      <c r="O174" s="152">
        <f t="shared" si="18"/>
        <v>0</v>
      </c>
      <c r="P174" s="153">
        <f t="shared" si="19"/>
        <v>0</v>
      </c>
      <c r="Q174" s="109"/>
      <c r="R174" s="154" t="str">
        <f t="shared" si="20"/>
        <v/>
      </c>
      <c r="S174" s="112">
        <f t="shared" si="21"/>
        <v>0</v>
      </c>
      <c r="T174" s="155">
        <f t="shared" si="22"/>
        <v>0</v>
      </c>
      <c r="U174" s="156">
        <f t="shared" si="22"/>
        <v>0</v>
      </c>
      <c r="V174" s="153">
        <f t="shared" si="23"/>
        <v>0</v>
      </c>
      <c r="W174" s="154">
        <f t="shared" si="24"/>
        <v>0</v>
      </c>
      <c r="X174" s="154" t="str">
        <f t="shared" si="25"/>
        <v/>
      </c>
      <c r="Y174" s="112">
        <f t="shared" si="26"/>
        <v>0</v>
      </c>
    </row>
    <row r="175" spans="1:25" ht="16.5" customHeight="1" outlineLevel="1" x14ac:dyDescent="0.55000000000000004">
      <c r="A175" s="44"/>
      <c r="B175" s="166"/>
      <c r="C175" s="198"/>
      <c r="D175" s="107"/>
      <c r="E175" s="108"/>
      <c r="F175" s="109"/>
      <c r="G175" s="110"/>
      <c r="H175" s="111"/>
      <c r="I175" s="109"/>
      <c r="J175" s="109"/>
      <c r="K175" s="109"/>
      <c r="L175" s="109"/>
      <c r="M175" s="112"/>
      <c r="N175" s="151"/>
      <c r="O175" s="152"/>
      <c r="P175" s="153"/>
      <c r="Q175" s="109"/>
      <c r="R175" s="154"/>
      <c r="S175" s="112"/>
      <c r="T175" s="155"/>
      <c r="U175" s="156"/>
      <c r="V175" s="153"/>
      <c r="W175" s="154"/>
      <c r="X175" s="154"/>
      <c r="Y175" s="112"/>
    </row>
    <row r="176" spans="1:25" ht="16.5" customHeight="1" outlineLevel="1" x14ac:dyDescent="0.55000000000000004">
      <c r="A176" s="44" t="s">
        <v>333</v>
      </c>
      <c r="B176" s="166" t="s">
        <v>77</v>
      </c>
      <c r="C176" s="198" t="s">
        <v>235</v>
      </c>
      <c r="D176" s="123">
        <v>1</v>
      </c>
      <c r="E176" s="108">
        <v>139990</v>
      </c>
      <c r="F176" s="116">
        <v>139990</v>
      </c>
      <c r="G176" s="110">
        <v>1</v>
      </c>
      <c r="H176" s="150"/>
      <c r="I176" s="116"/>
      <c r="J176" s="116"/>
      <c r="K176" s="116"/>
      <c r="L176" s="116"/>
      <c r="M176" s="118"/>
      <c r="N176" s="113"/>
      <c r="O176" s="114">
        <f t="shared" si="18"/>
        <v>0</v>
      </c>
      <c r="P176" s="115">
        <f t="shared" si="19"/>
        <v>0</v>
      </c>
      <c r="Q176" s="116"/>
      <c r="R176" s="117" t="str">
        <f t="shared" si="20"/>
        <v/>
      </c>
      <c r="S176" s="118">
        <f t="shared" si="21"/>
        <v>0</v>
      </c>
      <c r="T176" s="119">
        <f t="shared" si="22"/>
        <v>0</v>
      </c>
      <c r="U176" s="120">
        <f t="shared" si="22"/>
        <v>0</v>
      </c>
      <c r="V176" s="115">
        <f t="shared" si="23"/>
        <v>0</v>
      </c>
      <c r="W176" s="117">
        <f t="shared" si="24"/>
        <v>0</v>
      </c>
      <c r="X176" s="117" t="str">
        <f t="shared" si="25"/>
        <v/>
      </c>
      <c r="Y176" s="118">
        <f t="shared" si="26"/>
        <v>0</v>
      </c>
    </row>
    <row r="177" spans="1:25" ht="16.5" customHeight="1" outlineLevel="1" x14ac:dyDescent="0.55000000000000004">
      <c r="A177" s="54"/>
      <c r="B177" s="219"/>
      <c r="C177" s="220"/>
      <c r="D177" s="123"/>
      <c r="E177" s="108"/>
      <c r="F177" s="116"/>
      <c r="G177" s="110"/>
      <c r="H177" s="150"/>
      <c r="I177" s="116"/>
      <c r="J177" s="116"/>
      <c r="K177" s="116"/>
      <c r="L177" s="116"/>
      <c r="M177" s="118"/>
      <c r="N177" s="113"/>
      <c r="O177" s="114"/>
      <c r="P177" s="115"/>
      <c r="Q177" s="116"/>
      <c r="R177" s="117"/>
      <c r="S177" s="118"/>
      <c r="T177" s="119"/>
      <c r="U177" s="120"/>
      <c r="V177" s="115"/>
      <c r="W177" s="117"/>
      <c r="X177" s="117"/>
      <c r="Y177" s="118"/>
    </row>
    <row r="178" spans="1:25" ht="16.5" customHeight="1" outlineLevel="1" x14ac:dyDescent="0.55000000000000004">
      <c r="A178" s="44" t="s">
        <v>337</v>
      </c>
      <c r="B178" s="219" t="s">
        <v>76</v>
      </c>
      <c r="C178" s="220" t="s">
        <v>235</v>
      </c>
      <c r="D178" s="123">
        <v>1</v>
      </c>
      <c r="E178" s="108">
        <v>600000</v>
      </c>
      <c r="F178" s="116">
        <v>600000</v>
      </c>
      <c r="G178" s="110">
        <v>1</v>
      </c>
      <c r="H178" s="150"/>
      <c r="I178" s="116"/>
      <c r="J178" s="116"/>
      <c r="K178" s="116"/>
      <c r="L178" s="116"/>
      <c r="M178" s="118"/>
      <c r="N178" s="113"/>
      <c r="O178" s="114">
        <f t="shared" si="18"/>
        <v>0</v>
      </c>
      <c r="P178" s="115">
        <f t="shared" si="19"/>
        <v>0</v>
      </c>
      <c r="Q178" s="116"/>
      <c r="R178" s="117" t="str">
        <f t="shared" si="20"/>
        <v/>
      </c>
      <c r="S178" s="118">
        <f t="shared" si="21"/>
        <v>0</v>
      </c>
      <c r="T178" s="119">
        <f t="shared" si="22"/>
        <v>0</v>
      </c>
      <c r="U178" s="120">
        <f t="shared" si="22"/>
        <v>0</v>
      </c>
      <c r="V178" s="115">
        <f t="shared" si="23"/>
        <v>0</v>
      </c>
      <c r="W178" s="117">
        <f t="shared" si="24"/>
        <v>0</v>
      </c>
      <c r="X178" s="117" t="str">
        <f t="shared" si="25"/>
        <v/>
      </c>
      <c r="Y178" s="118">
        <f t="shared" si="26"/>
        <v>0</v>
      </c>
    </row>
    <row r="179" spans="1:25" ht="16.5" customHeight="1" outlineLevel="1" x14ac:dyDescent="0.55000000000000004">
      <c r="A179" s="44"/>
      <c r="B179" s="219"/>
      <c r="C179" s="220"/>
      <c r="D179" s="123"/>
      <c r="E179" s="108"/>
      <c r="F179" s="116"/>
      <c r="G179" s="110"/>
      <c r="H179" s="150"/>
      <c r="I179" s="116"/>
      <c r="J179" s="116"/>
      <c r="K179" s="116"/>
      <c r="L179" s="116"/>
      <c r="M179" s="118"/>
      <c r="N179" s="113"/>
      <c r="O179" s="114"/>
      <c r="P179" s="115"/>
      <c r="Q179" s="116"/>
      <c r="R179" s="117"/>
      <c r="S179" s="118"/>
      <c r="T179" s="119"/>
      <c r="U179" s="120"/>
      <c r="V179" s="115"/>
      <c r="W179" s="117"/>
      <c r="X179" s="117"/>
      <c r="Y179" s="118"/>
    </row>
    <row r="180" spans="1:25" ht="16.5" customHeight="1" outlineLevel="1" x14ac:dyDescent="0.55000000000000004">
      <c r="A180" s="44" t="s">
        <v>338</v>
      </c>
      <c r="B180" s="219" t="s">
        <v>73</v>
      </c>
      <c r="C180" s="220" t="s">
        <v>230</v>
      </c>
      <c r="D180" s="123">
        <v>45</v>
      </c>
      <c r="E180" s="108">
        <v>6006</v>
      </c>
      <c r="F180" s="116">
        <v>270270</v>
      </c>
      <c r="G180" s="110">
        <v>1</v>
      </c>
      <c r="H180" s="150"/>
      <c r="I180" s="116"/>
      <c r="J180" s="116"/>
      <c r="K180" s="116"/>
      <c r="L180" s="116"/>
      <c r="M180" s="118"/>
      <c r="N180" s="113"/>
      <c r="O180" s="114">
        <f t="shared" si="18"/>
        <v>0</v>
      </c>
      <c r="P180" s="115">
        <f t="shared" si="19"/>
        <v>0</v>
      </c>
      <c r="Q180" s="116"/>
      <c r="R180" s="117" t="str">
        <f t="shared" si="20"/>
        <v/>
      </c>
      <c r="S180" s="118">
        <f t="shared" si="21"/>
        <v>0</v>
      </c>
      <c r="T180" s="119">
        <f t="shared" si="22"/>
        <v>0</v>
      </c>
      <c r="U180" s="120">
        <f t="shared" si="22"/>
        <v>0</v>
      </c>
      <c r="V180" s="115">
        <f t="shared" si="23"/>
        <v>0</v>
      </c>
      <c r="W180" s="117">
        <f t="shared" si="24"/>
        <v>0</v>
      </c>
      <c r="X180" s="117" t="str">
        <f t="shared" si="25"/>
        <v/>
      </c>
      <c r="Y180" s="118">
        <f t="shared" si="26"/>
        <v>0</v>
      </c>
    </row>
    <row r="181" spans="1:25" ht="16.5" customHeight="1" outlineLevel="1" x14ac:dyDescent="0.55000000000000004">
      <c r="A181" s="54"/>
      <c r="B181" s="219"/>
      <c r="C181" s="220"/>
      <c r="D181" s="123"/>
      <c r="E181" s="108"/>
      <c r="F181" s="116"/>
      <c r="G181" s="110"/>
      <c r="H181" s="150"/>
      <c r="I181" s="116"/>
      <c r="J181" s="116"/>
      <c r="K181" s="116"/>
      <c r="L181" s="116"/>
      <c r="M181" s="118"/>
      <c r="N181" s="113"/>
      <c r="O181" s="114"/>
      <c r="P181" s="115"/>
      <c r="Q181" s="116"/>
      <c r="R181" s="117"/>
      <c r="S181" s="118"/>
      <c r="T181" s="119"/>
      <c r="U181" s="120"/>
      <c r="V181" s="115"/>
      <c r="W181" s="117"/>
      <c r="X181" s="117"/>
      <c r="Y181" s="118"/>
    </row>
    <row r="182" spans="1:25" ht="16.5" customHeight="1" outlineLevel="1" x14ac:dyDescent="0.55000000000000004">
      <c r="A182" s="44" t="s">
        <v>340</v>
      </c>
      <c r="B182" s="219" t="s">
        <v>73</v>
      </c>
      <c r="C182" s="220" t="s">
        <v>230</v>
      </c>
      <c r="D182" s="123">
        <v>20</v>
      </c>
      <c r="E182" s="108">
        <v>6006</v>
      </c>
      <c r="F182" s="116">
        <v>120120</v>
      </c>
      <c r="G182" s="110">
        <v>1</v>
      </c>
      <c r="H182" s="150"/>
      <c r="I182" s="116"/>
      <c r="J182" s="116"/>
      <c r="K182" s="116"/>
      <c r="L182" s="116"/>
      <c r="M182" s="118"/>
      <c r="N182" s="113"/>
      <c r="O182" s="114">
        <f t="shared" si="18"/>
        <v>0</v>
      </c>
      <c r="P182" s="115">
        <f t="shared" si="19"/>
        <v>0</v>
      </c>
      <c r="Q182" s="116"/>
      <c r="R182" s="117" t="str">
        <f t="shared" si="20"/>
        <v/>
      </c>
      <c r="S182" s="118">
        <f t="shared" si="21"/>
        <v>0</v>
      </c>
      <c r="T182" s="119">
        <f t="shared" si="22"/>
        <v>0</v>
      </c>
      <c r="U182" s="120">
        <f t="shared" si="22"/>
        <v>0</v>
      </c>
      <c r="V182" s="115">
        <f t="shared" si="23"/>
        <v>0</v>
      </c>
      <c r="W182" s="117">
        <f t="shared" si="24"/>
        <v>0</v>
      </c>
      <c r="X182" s="117" t="str">
        <f t="shared" si="25"/>
        <v/>
      </c>
      <c r="Y182" s="118">
        <f t="shared" si="26"/>
        <v>0</v>
      </c>
    </row>
    <row r="183" spans="1:25" ht="16.5" customHeight="1" outlineLevel="1" x14ac:dyDescent="0.55000000000000004">
      <c r="A183" s="54"/>
      <c r="B183" s="219"/>
      <c r="C183" s="220"/>
      <c r="D183" s="123"/>
      <c r="E183" s="210"/>
      <c r="F183" s="116"/>
      <c r="G183" s="110"/>
      <c r="H183" s="150"/>
      <c r="I183" s="116"/>
      <c r="J183" s="116"/>
      <c r="K183" s="116"/>
      <c r="L183" s="116"/>
      <c r="M183" s="118"/>
      <c r="N183" s="113"/>
      <c r="O183" s="114"/>
      <c r="P183" s="115"/>
      <c r="Q183" s="116"/>
      <c r="R183" s="117"/>
      <c r="S183" s="118"/>
      <c r="T183" s="119"/>
      <c r="U183" s="120"/>
      <c r="V183" s="115"/>
      <c r="W183" s="117"/>
      <c r="X183" s="117"/>
      <c r="Y183" s="118"/>
    </row>
    <row r="184" spans="1:25" ht="16.5" customHeight="1" outlineLevel="1" x14ac:dyDescent="0.55000000000000004">
      <c r="A184" s="44" t="s">
        <v>342</v>
      </c>
      <c r="B184" s="219" t="s">
        <v>38</v>
      </c>
      <c r="C184" s="220" t="s">
        <v>243</v>
      </c>
      <c r="D184" s="123">
        <v>1</v>
      </c>
      <c r="E184" s="210">
        <v>153277</v>
      </c>
      <c r="F184" s="116">
        <v>153277</v>
      </c>
      <c r="G184" s="110">
        <v>1</v>
      </c>
      <c r="H184" s="150"/>
      <c r="I184" s="116"/>
      <c r="J184" s="116"/>
      <c r="K184" s="116"/>
      <c r="L184" s="116"/>
      <c r="M184" s="118"/>
      <c r="N184" s="113"/>
      <c r="O184" s="114">
        <f t="shared" si="18"/>
        <v>0</v>
      </c>
      <c r="P184" s="115">
        <f t="shared" si="19"/>
        <v>0</v>
      </c>
      <c r="Q184" s="116"/>
      <c r="R184" s="117" t="str">
        <f t="shared" si="20"/>
        <v/>
      </c>
      <c r="S184" s="118">
        <f t="shared" si="21"/>
        <v>0</v>
      </c>
      <c r="T184" s="119">
        <f t="shared" si="22"/>
        <v>0</v>
      </c>
      <c r="U184" s="120">
        <f t="shared" si="22"/>
        <v>0</v>
      </c>
      <c r="V184" s="115">
        <f t="shared" si="23"/>
        <v>0</v>
      </c>
      <c r="W184" s="117">
        <f t="shared" si="24"/>
        <v>0</v>
      </c>
      <c r="X184" s="117" t="str">
        <f t="shared" si="25"/>
        <v/>
      </c>
      <c r="Y184" s="118">
        <f t="shared" si="26"/>
        <v>0</v>
      </c>
    </row>
    <row r="185" spans="1:25" ht="16.5" customHeight="1" outlineLevel="1" x14ac:dyDescent="0.55000000000000004">
      <c r="A185" s="44"/>
      <c r="B185" s="219"/>
      <c r="C185" s="220"/>
      <c r="D185" s="123"/>
      <c r="E185" s="210"/>
      <c r="F185" s="116"/>
      <c r="G185" s="110"/>
      <c r="H185" s="150"/>
      <c r="I185" s="116"/>
      <c r="J185" s="116"/>
      <c r="K185" s="116"/>
      <c r="L185" s="116"/>
      <c r="M185" s="118"/>
      <c r="N185" s="113"/>
      <c r="O185" s="114"/>
      <c r="P185" s="115"/>
      <c r="Q185" s="116"/>
      <c r="R185" s="117"/>
      <c r="S185" s="118"/>
      <c r="T185" s="119"/>
      <c r="U185" s="120"/>
      <c r="V185" s="115"/>
      <c r="W185" s="117"/>
      <c r="X185" s="117"/>
      <c r="Y185" s="118"/>
    </row>
    <row r="186" spans="1:25" ht="16.5" customHeight="1" outlineLevel="1" x14ac:dyDescent="0.55000000000000004">
      <c r="A186" s="44" t="s">
        <v>343</v>
      </c>
      <c r="B186" s="219" t="s">
        <v>72</v>
      </c>
      <c r="C186" s="220" t="s">
        <v>243</v>
      </c>
      <c r="D186" s="123">
        <v>2.5</v>
      </c>
      <c r="E186" s="210">
        <v>29687</v>
      </c>
      <c r="F186" s="116">
        <v>74217.5</v>
      </c>
      <c r="G186" s="110">
        <v>1</v>
      </c>
      <c r="H186" s="150"/>
      <c r="I186" s="116"/>
      <c r="J186" s="116"/>
      <c r="K186" s="116"/>
      <c r="L186" s="116"/>
      <c r="M186" s="118"/>
      <c r="N186" s="113"/>
      <c r="O186" s="114">
        <f t="shared" si="18"/>
        <v>0</v>
      </c>
      <c r="P186" s="115">
        <f t="shared" si="19"/>
        <v>0</v>
      </c>
      <c r="Q186" s="116"/>
      <c r="R186" s="117" t="str">
        <f t="shared" si="20"/>
        <v/>
      </c>
      <c r="S186" s="118">
        <f t="shared" si="21"/>
        <v>0</v>
      </c>
      <c r="T186" s="119">
        <f t="shared" si="22"/>
        <v>0</v>
      </c>
      <c r="U186" s="120">
        <f t="shared" si="22"/>
        <v>0</v>
      </c>
      <c r="V186" s="115">
        <f t="shared" si="23"/>
        <v>0</v>
      </c>
      <c r="W186" s="117">
        <f t="shared" si="24"/>
        <v>0</v>
      </c>
      <c r="X186" s="117" t="str">
        <f t="shared" si="25"/>
        <v/>
      </c>
      <c r="Y186" s="118">
        <f t="shared" si="26"/>
        <v>0</v>
      </c>
    </row>
    <row r="187" spans="1:25" ht="16.5" customHeight="1" outlineLevel="1" x14ac:dyDescent="0.55000000000000004">
      <c r="A187" s="44"/>
      <c r="B187" s="219"/>
      <c r="C187" s="220"/>
      <c r="D187" s="123"/>
      <c r="E187" s="210"/>
      <c r="F187" s="116"/>
      <c r="G187" s="110"/>
      <c r="H187" s="150"/>
      <c r="I187" s="116"/>
      <c r="J187" s="116"/>
      <c r="K187" s="116"/>
      <c r="L187" s="116"/>
      <c r="M187" s="118"/>
      <c r="N187" s="113"/>
      <c r="O187" s="114"/>
      <c r="P187" s="115"/>
      <c r="Q187" s="116"/>
      <c r="R187" s="117"/>
      <c r="S187" s="118"/>
      <c r="T187" s="119"/>
      <c r="U187" s="120"/>
      <c r="V187" s="115"/>
      <c r="W187" s="117"/>
      <c r="X187" s="117"/>
      <c r="Y187" s="118"/>
    </row>
    <row r="188" spans="1:25" ht="16.5" customHeight="1" outlineLevel="1" x14ac:dyDescent="0.55000000000000004">
      <c r="A188" s="44" t="s">
        <v>344</v>
      </c>
      <c r="B188" s="219" t="s">
        <v>71</v>
      </c>
      <c r="C188" s="220" t="s">
        <v>243</v>
      </c>
      <c r="D188" s="123">
        <v>5.25</v>
      </c>
      <c r="E188" s="210">
        <v>18018</v>
      </c>
      <c r="F188" s="116">
        <v>94594.5</v>
      </c>
      <c r="G188" s="110">
        <v>1</v>
      </c>
      <c r="H188" s="150"/>
      <c r="I188" s="116"/>
      <c r="J188" s="116"/>
      <c r="K188" s="116"/>
      <c r="L188" s="116"/>
      <c r="M188" s="118"/>
      <c r="N188" s="113"/>
      <c r="O188" s="114">
        <f t="shared" si="18"/>
        <v>0</v>
      </c>
      <c r="P188" s="115">
        <f t="shared" si="19"/>
        <v>0</v>
      </c>
      <c r="Q188" s="116"/>
      <c r="R188" s="117" t="str">
        <f t="shared" si="20"/>
        <v/>
      </c>
      <c r="S188" s="118">
        <f t="shared" si="21"/>
        <v>0</v>
      </c>
      <c r="T188" s="119">
        <f t="shared" si="22"/>
        <v>0</v>
      </c>
      <c r="U188" s="120">
        <f t="shared" si="22"/>
        <v>0</v>
      </c>
      <c r="V188" s="115">
        <f t="shared" si="23"/>
        <v>0</v>
      </c>
      <c r="W188" s="117">
        <f t="shared" si="24"/>
        <v>0</v>
      </c>
      <c r="X188" s="117" t="str">
        <f t="shared" si="25"/>
        <v/>
      </c>
      <c r="Y188" s="118">
        <f t="shared" si="26"/>
        <v>0</v>
      </c>
    </row>
    <row r="189" spans="1:25" ht="16.5" customHeight="1" outlineLevel="1" x14ac:dyDescent="0.55000000000000004">
      <c r="A189" s="44"/>
      <c r="B189" s="219"/>
      <c r="C189" s="220"/>
      <c r="D189" s="123"/>
      <c r="E189" s="210"/>
      <c r="F189" s="116"/>
      <c r="G189" s="110"/>
      <c r="H189" s="150"/>
      <c r="I189" s="116"/>
      <c r="J189" s="116"/>
      <c r="K189" s="116"/>
      <c r="L189" s="116"/>
      <c r="M189" s="118"/>
      <c r="N189" s="113"/>
      <c r="O189" s="114"/>
      <c r="P189" s="115"/>
      <c r="Q189" s="116"/>
      <c r="R189" s="117"/>
      <c r="S189" s="118"/>
      <c r="T189" s="119"/>
      <c r="U189" s="120"/>
      <c r="V189" s="115"/>
      <c r="W189" s="117"/>
      <c r="X189" s="117"/>
      <c r="Y189" s="118"/>
    </row>
    <row r="190" spans="1:25" ht="16.5" customHeight="1" outlineLevel="1" x14ac:dyDescent="0.55000000000000004">
      <c r="A190" s="44" t="s">
        <v>345</v>
      </c>
      <c r="B190" s="219" t="s">
        <v>70</v>
      </c>
      <c r="C190" s="220" t="s">
        <v>230</v>
      </c>
      <c r="D190" s="123">
        <v>25</v>
      </c>
      <c r="E190" s="210">
        <v>6006</v>
      </c>
      <c r="F190" s="116">
        <v>150150</v>
      </c>
      <c r="G190" s="110">
        <v>1</v>
      </c>
      <c r="H190" s="150"/>
      <c r="I190" s="116"/>
      <c r="J190" s="116"/>
      <c r="K190" s="116"/>
      <c r="L190" s="116"/>
      <c r="M190" s="118"/>
      <c r="N190" s="113"/>
      <c r="O190" s="114">
        <f t="shared" si="18"/>
        <v>0</v>
      </c>
      <c r="P190" s="115">
        <f t="shared" si="19"/>
        <v>0</v>
      </c>
      <c r="Q190" s="116"/>
      <c r="R190" s="117" t="str">
        <f t="shared" si="20"/>
        <v/>
      </c>
      <c r="S190" s="118">
        <f t="shared" si="21"/>
        <v>0</v>
      </c>
      <c r="T190" s="119">
        <f t="shared" si="22"/>
        <v>0</v>
      </c>
      <c r="U190" s="120">
        <f t="shared" si="22"/>
        <v>0</v>
      </c>
      <c r="V190" s="115">
        <f t="shared" si="23"/>
        <v>0</v>
      </c>
      <c r="W190" s="117">
        <f t="shared" si="24"/>
        <v>0</v>
      </c>
      <c r="X190" s="117" t="str">
        <f t="shared" si="25"/>
        <v/>
      </c>
      <c r="Y190" s="118">
        <f t="shared" si="26"/>
        <v>0</v>
      </c>
    </row>
    <row r="191" spans="1:25" ht="16.5" customHeight="1" outlineLevel="1" x14ac:dyDescent="0.55000000000000004">
      <c r="A191" s="44"/>
      <c r="B191" s="219"/>
      <c r="C191" s="220"/>
      <c r="D191" s="123"/>
      <c r="E191" s="210"/>
      <c r="F191" s="116"/>
      <c r="G191" s="110"/>
      <c r="H191" s="150"/>
      <c r="I191" s="116"/>
      <c r="J191" s="116"/>
      <c r="K191" s="116"/>
      <c r="L191" s="116"/>
      <c r="M191" s="118"/>
      <c r="N191" s="113"/>
      <c r="O191" s="114"/>
      <c r="P191" s="115"/>
      <c r="Q191" s="116"/>
      <c r="R191" s="117"/>
      <c r="S191" s="118"/>
      <c r="T191" s="119"/>
      <c r="U191" s="120"/>
      <c r="V191" s="115"/>
      <c r="W191" s="117"/>
      <c r="X191" s="117"/>
      <c r="Y191" s="118"/>
    </row>
    <row r="192" spans="1:25" ht="16.5" customHeight="1" outlineLevel="1" x14ac:dyDescent="0.55000000000000004">
      <c r="A192" s="44" t="s">
        <v>346</v>
      </c>
      <c r="B192" s="219" t="s">
        <v>69</v>
      </c>
      <c r="C192" s="220" t="s">
        <v>235</v>
      </c>
      <c r="D192" s="123">
        <v>1</v>
      </c>
      <c r="E192" s="210">
        <v>244387</v>
      </c>
      <c r="F192" s="116">
        <v>244387</v>
      </c>
      <c r="G192" s="110">
        <v>1</v>
      </c>
      <c r="H192" s="150"/>
      <c r="I192" s="116"/>
      <c r="J192" s="116"/>
      <c r="K192" s="116"/>
      <c r="L192" s="116"/>
      <c r="M192" s="118"/>
      <c r="N192" s="113"/>
      <c r="O192" s="114">
        <f t="shared" si="18"/>
        <v>0</v>
      </c>
      <c r="P192" s="115">
        <f t="shared" si="19"/>
        <v>0</v>
      </c>
      <c r="Q192" s="116"/>
      <c r="R192" s="117" t="str">
        <f t="shared" si="20"/>
        <v/>
      </c>
      <c r="S192" s="118">
        <f t="shared" si="21"/>
        <v>0</v>
      </c>
      <c r="T192" s="119">
        <f t="shared" si="22"/>
        <v>0</v>
      </c>
      <c r="U192" s="120">
        <f t="shared" si="22"/>
        <v>0</v>
      </c>
      <c r="V192" s="115">
        <f t="shared" si="23"/>
        <v>0</v>
      </c>
      <c r="W192" s="117">
        <f t="shared" si="24"/>
        <v>0</v>
      </c>
      <c r="X192" s="117" t="str">
        <f t="shared" si="25"/>
        <v/>
      </c>
      <c r="Y192" s="118">
        <f t="shared" si="26"/>
        <v>0</v>
      </c>
    </row>
    <row r="193" spans="1:25" ht="16.5" customHeight="1" outlineLevel="1" x14ac:dyDescent="0.55000000000000004">
      <c r="A193" s="44"/>
      <c r="B193" s="219"/>
      <c r="C193" s="220"/>
      <c r="D193" s="123"/>
      <c r="E193" s="210"/>
      <c r="F193" s="116"/>
      <c r="G193" s="110"/>
      <c r="H193" s="150"/>
      <c r="I193" s="116"/>
      <c r="J193" s="116"/>
      <c r="K193" s="116"/>
      <c r="L193" s="116"/>
      <c r="M193" s="118"/>
      <c r="N193" s="113"/>
      <c r="O193" s="114"/>
      <c r="P193" s="115"/>
      <c r="Q193" s="116"/>
      <c r="R193" s="117"/>
      <c r="S193" s="118"/>
      <c r="T193" s="119"/>
      <c r="U193" s="120"/>
      <c r="V193" s="115"/>
      <c r="W193" s="117"/>
      <c r="X193" s="117"/>
      <c r="Y193" s="118"/>
    </row>
    <row r="194" spans="1:25" ht="16.5" customHeight="1" outlineLevel="1" x14ac:dyDescent="0.55000000000000004">
      <c r="A194" s="44" t="s">
        <v>347</v>
      </c>
      <c r="B194" s="219" t="s">
        <v>68</v>
      </c>
      <c r="C194" s="220" t="s">
        <v>235</v>
      </c>
      <c r="D194" s="123">
        <v>1</v>
      </c>
      <c r="E194" s="210">
        <v>122408</v>
      </c>
      <c r="F194" s="116">
        <v>122408</v>
      </c>
      <c r="G194" s="110">
        <v>1</v>
      </c>
      <c r="H194" s="150"/>
      <c r="I194" s="116"/>
      <c r="J194" s="116"/>
      <c r="K194" s="116"/>
      <c r="L194" s="116"/>
      <c r="M194" s="118"/>
      <c r="N194" s="113"/>
      <c r="O194" s="114">
        <f t="shared" si="18"/>
        <v>0</v>
      </c>
      <c r="P194" s="115">
        <f t="shared" si="19"/>
        <v>0</v>
      </c>
      <c r="Q194" s="116"/>
      <c r="R194" s="117" t="str">
        <f t="shared" si="20"/>
        <v/>
      </c>
      <c r="S194" s="118">
        <f t="shared" si="21"/>
        <v>0</v>
      </c>
      <c r="T194" s="119">
        <f t="shared" si="22"/>
        <v>0</v>
      </c>
      <c r="U194" s="120">
        <f t="shared" si="22"/>
        <v>0</v>
      </c>
      <c r="V194" s="115">
        <f t="shared" si="23"/>
        <v>0</v>
      </c>
      <c r="W194" s="117">
        <f t="shared" si="24"/>
        <v>0</v>
      </c>
      <c r="X194" s="117" t="str">
        <f t="shared" si="25"/>
        <v/>
      </c>
      <c r="Y194" s="118">
        <f t="shared" si="26"/>
        <v>0</v>
      </c>
    </row>
    <row r="195" spans="1:25" ht="16.5" customHeight="1" outlineLevel="1" x14ac:dyDescent="0.55000000000000004">
      <c r="A195" s="44"/>
      <c r="B195" s="219"/>
      <c r="C195" s="220"/>
      <c r="D195" s="123"/>
      <c r="E195" s="210"/>
      <c r="F195" s="116"/>
      <c r="G195" s="110"/>
      <c r="H195" s="150"/>
      <c r="I195" s="116"/>
      <c r="J195" s="116"/>
      <c r="K195" s="116"/>
      <c r="L195" s="116"/>
      <c r="M195" s="118"/>
      <c r="N195" s="113"/>
      <c r="O195" s="114"/>
      <c r="P195" s="115"/>
      <c r="Q195" s="116"/>
      <c r="R195" s="117"/>
      <c r="S195" s="118"/>
      <c r="T195" s="119"/>
      <c r="U195" s="120"/>
      <c r="V195" s="115"/>
      <c r="W195" s="117"/>
      <c r="X195" s="117"/>
      <c r="Y195" s="118"/>
    </row>
    <row r="196" spans="1:25" ht="16.5" customHeight="1" outlineLevel="1" x14ac:dyDescent="0.55000000000000004">
      <c r="A196" s="44" t="s">
        <v>348</v>
      </c>
      <c r="B196" s="219" t="s">
        <v>67</v>
      </c>
      <c r="C196" s="220" t="s">
        <v>235</v>
      </c>
      <c r="D196" s="123">
        <v>1</v>
      </c>
      <c r="E196" s="210">
        <v>1200000</v>
      </c>
      <c r="F196" s="116">
        <v>1200000</v>
      </c>
      <c r="G196" s="110">
        <v>1</v>
      </c>
      <c r="H196" s="150"/>
      <c r="I196" s="116"/>
      <c r="J196" s="116"/>
      <c r="K196" s="116"/>
      <c r="L196" s="116"/>
      <c r="M196" s="118"/>
      <c r="N196" s="113"/>
      <c r="O196" s="114">
        <f t="shared" si="18"/>
        <v>0</v>
      </c>
      <c r="P196" s="115">
        <f t="shared" si="19"/>
        <v>0</v>
      </c>
      <c r="Q196" s="116"/>
      <c r="R196" s="117" t="str">
        <f t="shared" si="20"/>
        <v/>
      </c>
      <c r="S196" s="118">
        <f t="shared" si="21"/>
        <v>0</v>
      </c>
      <c r="T196" s="119">
        <f t="shared" si="22"/>
        <v>0</v>
      </c>
      <c r="U196" s="120">
        <f t="shared" si="22"/>
        <v>0</v>
      </c>
      <c r="V196" s="115">
        <f t="shared" si="23"/>
        <v>0</v>
      </c>
      <c r="W196" s="117">
        <f t="shared" si="24"/>
        <v>0</v>
      </c>
      <c r="X196" s="117" t="str">
        <f t="shared" si="25"/>
        <v/>
      </c>
      <c r="Y196" s="118">
        <f t="shared" si="26"/>
        <v>0</v>
      </c>
    </row>
    <row r="197" spans="1:25" ht="16.5" customHeight="1" outlineLevel="1" x14ac:dyDescent="0.55000000000000004">
      <c r="A197" s="44"/>
      <c r="B197" s="219"/>
      <c r="C197" s="220"/>
      <c r="D197" s="123"/>
      <c r="E197" s="210"/>
      <c r="F197" s="116"/>
      <c r="G197" s="110"/>
      <c r="H197" s="150"/>
      <c r="I197" s="116"/>
      <c r="J197" s="116"/>
      <c r="K197" s="116"/>
      <c r="L197" s="116"/>
      <c r="M197" s="118"/>
      <c r="N197" s="113"/>
      <c r="O197" s="114"/>
      <c r="P197" s="115"/>
      <c r="Q197" s="116"/>
      <c r="R197" s="117"/>
      <c r="S197" s="118"/>
      <c r="T197" s="119"/>
      <c r="U197" s="120"/>
      <c r="V197" s="115"/>
      <c r="W197" s="117"/>
      <c r="X197" s="117"/>
      <c r="Y197" s="118"/>
    </row>
    <row r="198" spans="1:25" ht="16.5" customHeight="1" outlineLevel="1" x14ac:dyDescent="0.55000000000000004">
      <c r="A198" s="44" t="s">
        <v>349</v>
      </c>
      <c r="B198" s="219" t="s">
        <v>65</v>
      </c>
      <c r="C198" s="220" t="s">
        <v>350</v>
      </c>
      <c r="D198" s="123">
        <v>1</v>
      </c>
      <c r="E198" s="210">
        <v>1302085</v>
      </c>
      <c r="F198" s="116">
        <v>1302085</v>
      </c>
      <c r="G198" s="110">
        <v>1</v>
      </c>
      <c r="H198" s="150"/>
      <c r="I198" s="116"/>
      <c r="J198" s="116"/>
      <c r="K198" s="116"/>
      <c r="L198" s="116"/>
      <c r="M198" s="118"/>
      <c r="N198" s="113"/>
      <c r="O198" s="114">
        <f t="shared" si="18"/>
        <v>0</v>
      </c>
      <c r="P198" s="115">
        <f t="shared" si="19"/>
        <v>0</v>
      </c>
      <c r="Q198" s="116"/>
      <c r="R198" s="117" t="str">
        <f t="shared" si="20"/>
        <v/>
      </c>
      <c r="S198" s="118">
        <f t="shared" si="21"/>
        <v>0</v>
      </c>
      <c r="T198" s="119">
        <f t="shared" si="22"/>
        <v>0</v>
      </c>
      <c r="U198" s="120">
        <f t="shared" si="22"/>
        <v>0</v>
      </c>
      <c r="V198" s="115">
        <f t="shared" si="23"/>
        <v>0</v>
      </c>
      <c r="W198" s="117">
        <f t="shared" si="24"/>
        <v>0</v>
      </c>
      <c r="X198" s="117" t="str">
        <f t="shared" si="25"/>
        <v/>
      </c>
      <c r="Y198" s="118">
        <f t="shared" si="26"/>
        <v>0</v>
      </c>
    </row>
    <row r="199" spans="1:25" ht="16.5" customHeight="1" outlineLevel="1" x14ac:dyDescent="0.55000000000000004">
      <c r="A199" s="54"/>
      <c r="B199" s="219"/>
      <c r="C199" s="220"/>
      <c r="D199" s="123"/>
      <c r="E199" s="210"/>
      <c r="F199" s="116"/>
      <c r="G199" s="110"/>
      <c r="H199" s="150"/>
      <c r="I199" s="116"/>
      <c r="J199" s="116"/>
      <c r="K199" s="116"/>
      <c r="L199" s="116"/>
      <c r="M199" s="118"/>
      <c r="N199" s="113"/>
      <c r="O199" s="114"/>
      <c r="P199" s="115"/>
      <c r="Q199" s="116"/>
      <c r="R199" s="117"/>
      <c r="S199" s="118"/>
      <c r="T199" s="119"/>
      <c r="U199" s="120"/>
      <c r="V199" s="115"/>
      <c r="W199" s="117"/>
      <c r="X199" s="117"/>
      <c r="Y199" s="118"/>
    </row>
    <row r="200" spans="1:25" ht="16.5" customHeight="1" outlineLevel="1" x14ac:dyDescent="0.55000000000000004">
      <c r="A200" s="44" t="s">
        <v>352</v>
      </c>
      <c r="B200" s="219" t="s">
        <v>353</v>
      </c>
      <c r="C200" s="220" t="s">
        <v>225</v>
      </c>
      <c r="D200" s="123">
        <v>1</v>
      </c>
      <c r="E200" s="210">
        <v>908160</v>
      </c>
      <c r="F200" s="116">
        <v>908160</v>
      </c>
      <c r="G200" s="110">
        <v>1</v>
      </c>
      <c r="H200" s="150"/>
      <c r="I200" s="116"/>
      <c r="J200" s="116"/>
      <c r="K200" s="116"/>
      <c r="L200" s="116"/>
      <c r="M200" s="118"/>
      <c r="N200" s="113"/>
      <c r="O200" s="114">
        <f t="shared" si="18"/>
        <v>0</v>
      </c>
      <c r="P200" s="115">
        <f t="shared" si="19"/>
        <v>0</v>
      </c>
      <c r="Q200" s="116"/>
      <c r="R200" s="117" t="str">
        <f t="shared" si="20"/>
        <v/>
      </c>
      <c r="S200" s="118">
        <f t="shared" si="21"/>
        <v>0</v>
      </c>
      <c r="T200" s="119">
        <f t="shared" si="22"/>
        <v>0</v>
      </c>
      <c r="U200" s="120">
        <f t="shared" si="22"/>
        <v>0</v>
      </c>
      <c r="V200" s="115">
        <f t="shared" si="23"/>
        <v>0</v>
      </c>
      <c r="W200" s="117">
        <f t="shared" si="24"/>
        <v>0</v>
      </c>
      <c r="X200" s="117" t="str">
        <f t="shared" si="25"/>
        <v/>
      </c>
      <c r="Y200" s="118">
        <f t="shared" si="26"/>
        <v>0</v>
      </c>
    </row>
    <row r="201" spans="1:25" ht="16.5" customHeight="1" outlineLevel="1" x14ac:dyDescent="0.55000000000000004">
      <c r="A201" s="44"/>
      <c r="B201" s="219"/>
      <c r="C201" s="220"/>
      <c r="D201" s="123"/>
      <c r="E201" s="210"/>
      <c r="F201" s="116"/>
      <c r="G201" s="110"/>
      <c r="H201" s="150"/>
      <c r="I201" s="116"/>
      <c r="J201" s="116"/>
      <c r="K201" s="116"/>
      <c r="L201" s="116"/>
      <c r="M201" s="118"/>
      <c r="N201" s="113"/>
      <c r="O201" s="114"/>
      <c r="P201" s="115"/>
      <c r="Q201" s="116"/>
      <c r="R201" s="117"/>
      <c r="S201" s="118"/>
      <c r="T201" s="119"/>
      <c r="U201" s="120"/>
      <c r="V201" s="115"/>
      <c r="W201" s="117"/>
      <c r="X201" s="117"/>
      <c r="Y201" s="118"/>
    </row>
    <row r="202" spans="1:25" ht="16.5" customHeight="1" outlineLevel="1" x14ac:dyDescent="0.55000000000000004">
      <c r="A202" s="44" t="s">
        <v>354</v>
      </c>
      <c r="B202" s="219" t="s">
        <v>63</v>
      </c>
      <c r="C202" s="220" t="s">
        <v>225</v>
      </c>
      <c r="D202" s="123">
        <v>1</v>
      </c>
      <c r="E202" s="210">
        <v>220000</v>
      </c>
      <c r="F202" s="116">
        <v>220000</v>
      </c>
      <c r="G202" s="110">
        <v>1</v>
      </c>
      <c r="H202" s="150"/>
      <c r="I202" s="116"/>
      <c r="J202" s="116"/>
      <c r="K202" s="116"/>
      <c r="L202" s="116"/>
      <c r="M202" s="118"/>
      <c r="N202" s="113"/>
      <c r="O202" s="114">
        <f t="shared" si="18"/>
        <v>0</v>
      </c>
      <c r="P202" s="115">
        <f t="shared" si="19"/>
        <v>0</v>
      </c>
      <c r="Q202" s="116"/>
      <c r="R202" s="117" t="str">
        <f t="shared" si="20"/>
        <v/>
      </c>
      <c r="S202" s="118">
        <f t="shared" si="21"/>
        <v>0</v>
      </c>
      <c r="T202" s="119">
        <f t="shared" si="22"/>
        <v>0</v>
      </c>
      <c r="U202" s="120">
        <f t="shared" si="22"/>
        <v>0</v>
      </c>
      <c r="V202" s="115">
        <f t="shared" si="23"/>
        <v>0</v>
      </c>
      <c r="W202" s="117">
        <f t="shared" si="24"/>
        <v>0</v>
      </c>
      <c r="X202" s="117" t="str">
        <f t="shared" si="25"/>
        <v/>
      </c>
      <c r="Y202" s="118">
        <f t="shared" si="26"/>
        <v>0</v>
      </c>
    </row>
    <row r="203" spans="1:25" ht="16.5" customHeight="1" outlineLevel="1" x14ac:dyDescent="0.55000000000000004">
      <c r="A203" s="44"/>
      <c r="B203" s="219"/>
      <c r="C203" s="220"/>
      <c r="D203" s="123"/>
      <c r="E203" s="210"/>
      <c r="F203" s="116"/>
      <c r="G203" s="110"/>
      <c r="H203" s="150"/>
      <c r="I203" s="116"/>
      <c r="J203" s="116"/>
      <c r="K203" s="116"/>
      <c r="L203" s="116"/>
      <c r="M203" s="118"/>
      <c r="N203" s="113"/>
      <c r="O203" s="114"/>
      <c r="P203" s="115"/>
      <c r="Q203" s="116"/>
      <c r="R203" s="117"/>
      <c r="S203" s="118"/>
      <c r="T203" s="119"/>
      <c r="U203" s="120"/>
      <c r="V203" s="115"/>
      <c r="W203" s="117"/>
      <c r="X203" s="117"/>
      <c r="Y203" s="118"/>
    </row>
    <row r="204" spans="1:25" ht="16.5" customHeight="1" outlineLevel="1" x14ac:dyDescent="0.55000000000000004">
      <c r="A204" s="44" t="s">
        <v>355</v>
      </c>
      <c r="B204" s="219" t="s">
        <v>62</v>
      </c>
      <c r="C204" s="220" t="s">
        <v>235</v>
      </c>
      <c r="D204" s="123">
        <v>1</v>
      </c>
      <c r="E204" s="210">
        <v>325000</v>
      </c>
      <c r="F204" s="116">
        <v>325000</v>
      </c>
      <c r="G204" s="110">
        <v>1</v>
      </c>
      <c r="H204" s="150"/>
      <c r="I204" s="116"/>
      <c r="J204" s="116"/>
      <c r="K204" s="116"/>
      <c r="L204" s="116"/>
      <c r="M204" s="118"/>
      <c r="N204" s="113"/>
      <c r="O204" s="114">
        <f t="shared" si="18"/>
        <v>0</v>
      </c>
      <c r="P204" s="115">
        <f t="shared" si="19"/>
        <v>0</v>
      </c>
      <c r="Q204" s="116"/>
      <c r="R204" s="117" t="str">
        <f t="shared" si="20"/>
        <v/>
      </c>
      <c r="S204" s="118">
        <f t="shared" si="21"/>
        <v>0</v>
      </c>
      <c r="T204" s="119">
        <f t="shared" si="22"/>
        <v>0</v>
      </c>
      <c r="U204" s="120">
        <f t="shared" si="22"/>
        <v>0</v>
      </c>
      <c r="V204" s="115">
        <f t="shared" si="23"/>
        <v>0</v>
      </c>
      <c r="W204" s="117">
        <f t="shared" si="24"/>
        <v>0</v>
      </c>
      <c r="X204" s="117" t="str">
        <f t="shared" si="25"/>
        <v/>
      </c>
      <c r="Y204" s="118">
        <f t="shared" si="26"/>
        <v>0</v>
      </c>
    </row>
    <row r="205" spans="1:25" ht="16.5" customHeight="1" outlineLevel="1" x14ac:dyDescent="0.55000000000000004">
      <c r="A205" s="44"/>
      <c r="B205" s="219"/>
      <c r="C205" s="220"/>
      <c r="D205" s="123"/>
      <c r="E205" s="210"/>
      <c r="F205" s="116"/>
      <c r="G205" s="110"/>
      <c r="H205" s="150"/>
      <c r="I205" s="116"/>
      <c r="J205" s="116"/>
      <c r="K205" s="116"/>
      <c r="L205" s="116"/>
      <c r="M205" s="118"/>
      <c r="N205" s="113"/>
      <c r="O205" s="114"/>
      <c r="P205" s="115"/>
      <c r="Q205" s="116"/>
      <c r="R205" s="117"/>
      <c r="S205" s="118"/>
      <c r="T205" s="119"/>
      <c r="U205" s="120"/>
      <c r="V205" s="115"/>
      <c r="W205" s="117"/>
      <c r="X205" s="117"/>
      <c r="Y205" s="118"/>
    </row>
    <row r="206" spans="1:25" ht="16.5" customHeight="1" outlineLevel="1" x14ac:dyDescent="0.55000000000000004">
      <c r="A206" s="44" t="s">
        <v>356</v>
      </c>
      <c r="B206" s="219" t="s">
        <v>61</v>
      </c>
      <c r="C206" s="220" t="s">
        <v>225</v>
      </c>
      <c r="D206" s="123">
        <v>1</v>
      </c>
      <c r="E206" s="210">
        <v>604960</v>
      </c>
      <c r="F206" s="116">
        <v>604960</v>
      </c>
      <c r="G206" s="110">
        <v>1</v>
      </c>
      <c r="H206" s="150"/>
      <c r="I206" s="116"/>
      <c r="J206" s="116"/>
      <c r="K206" s="116"/>
      <c r="L206" s="116"/>
      <c r="M206" s="118"/>
      <c r="N206" s="113"/>
      <c r="O206" s="114">
        <f t="shared" si="18"/>
        <v>0</v>
      </c>
      <c r="P206" s="115">
        <f t="shared" si="19"/>
        <v>0</v>
      </c>
      <c r="Q206" s="116"/>
      <c r="R206" s="117" t="str">
        <f t="shared" si="20"/>
        <v/>
      </c>
      <c r="S206" s="118">
        <f t="shared" si="21"/>
        <v>0</v>
      </c>
      <c r="T206" s="119">
        <f t="shared" si="22"/>
        <v>0</v>
      </c>
      <c r="U206" s="120">
        <f t="shared" si="22"/>
        <v>0</v>
      </c>
      <c r="V206" s="115">
        <f t="shared" si="23"/>
        <v>0</v>
      </c>
      <c r="W206" s="117">
        <f t="shared" si="24"/>
        <v>0</v>
      </c>
      <c r="X206" s="117" t="str">
        <f t="shared" si="25"/>
        <v/>
      </c>
      <c r="Y206" s="118">
        <f t="shared" si="26"/>
        <v>0</v>
      </c>
    </row>
    <row r="207" spans="1:25" ht="16.5" customHeight="1" outlineLevel="1" x14ac:dyDescent="0.55000000000000004">
      <c r="A207" s="44"/>
      <c r="B207" s="219"/>
      <c r="C207" s="220"/>
      <c r="D207" s="123"/>
      <c r="E207" s="210"/>
      <c r="F207" s="116"/>
      <c r="G207" s="110"/>
      <c r="H207" s="150"/>
      <c r="I207" s="116"/>
      <c r="J207" s="116"/>
      <c r="K207" s="116"/>
      <c r="L207" s="116"/>
      <c r="M207" s="118"/>
      <c r="N207" s="113"/>
      <c r="O207" s="114"/>
      <c r="P207" s="115"/>
      <c r="Q207" s="116"/>
      <c r="R207" s="117"/>
      <c r="S207" s="118"/>
      <c r="T207" s="119"/>
      <c r="U207" s="120"/>
      <c r="V207" s="115"/>
      <c r="W207" s="117"/>
      <c r="X207" s="117"/>
      <c r="Y207" s="118"/>
    </row>
    <row r="208" spans="1:25" ht="16.5" customHeight="1" outlineLevel="1" x14ac:dyDescent="0.55000000000000004">
      <c r="A208" s="44" t="s">
        <v>357</v>
      </c>
      <c r="B208" s="219" t="s">
        <v>358</v>
      </c>
      <c r="C208" s="220" t="s">
        <v>235</v>
      </c>
      <c r="D208" s="123">
        <v>12</v>
      </c>
      <c r="E208" s="210">
        <v>16540</v>
      </c>
      <c r="F208" s="116">
        <v>198480</v>
      </c>
      <c r="G208" s="110">
        <v>1</v>
      </c>
      <c r="H208" s="150"/>
      <c r="I208" s="116"/>
      <c r="J208" s="116"/>
      <c r="K208" s="116"/>
      <c r="L208" s="116"/>
      <c r="M208" s="118"/>
      <c r="N208" s="113"/>
      <c r="O208" s="114">
        <f t="shared" si="18"/>
        <v>0</v>
      </c>
      <c r="P208" s="115">
        <f t="shared" si="19"/>
        <v>0</v>
      </c>
      <c r="Q208" s="116"/>
      <c r="R208" s="117" t="str">
        <f t="shared" si="20"/>
        <v/>
      </c>
      <c r="S208" s="118">
        <f t="shared" si="21"/>
        <v>0</v>
      </c>
      <c r="T208" s="119">
        <f t="shared" si="22"/>
        <v>0</v>
      </c>
      <c r="U208" s="120">
        <f t="shared" si="22"/>
        <v>0</v>
      </c>
      <c r="V208" s="115">
        <f t="shared" si="23"/>
        <v>0</v>
      </c>
      <c r="W208" s="117">
        <f t="shared" si="24"/>
        <v>0</v>
      </c>
      <c r="X208" s="117" t="str">
        <f t="shared" si="25"/>
        <v/>
      </c>
      <c r="Y208" s="118">
        <f t="shared" si="26"/>
        <v>0</v>
      </c>
    </row>
    <row r="209" spans="1:25" ht="16.5" customHeight="1" outlineLevel="1" x14ac:dyDescent="0.55000000000000004">
      <c r="A209" s="44"/>
      <c r="B209" s="219"/>
      <c r="C209" s="220"/>
      <c r="D209" s="123"/>
      <c r="E209" s="210"/>
      <c r="F209" s="116"/>
      <c r="G209" s="110"/>
      <c r="H209" s="150"/>
      <c r="I209" s="116"/>
      <c r="J209" s="116"/>
      <c r="K209" s="116"/>
      <c r="L209" s="116"/>
      <c r="M209" s="118"/>
      <c r="N209" s="113"/>
      <c r="O209" s="114"/>
      <c r="P209" s="115"/>
      <c r="Q209" s="116"/>
      <c r="R209" s="117"/>
      <c r="S209" s="118"/>
      <c r="T209" s="119"/>
      <c r="U209" s="120"/>
      <c r="V209" s="115"/>
      <c r="W209" s="117"/>
      <c r="X209" s="117"/>
      <c r="Y209" s="118"/>
    </row>
    <row r="210" spans="1:25" ht="16.5" customHeight="1" outlineLevel="1" x14ac:dyDescent="0.55000000000000004">
      <c r="A210" s="44" t="s">
        <v>359</v>
      </c>
      <c r="B210" s="219" t="s">
        <v>59</v>
      </c>
      <c r="C210" s="220" t="s">
        <v>235</v>
      </c>
      <c r="D210" s="123">
        <v>5</v>
      </c>
      <c r="E210" s="210">
        <v>18160</v>
      </c>
      <c r="F210" s="116">
        <v>90800</v>
      </c>
      <c r="G210" s="110">
        <v>1</v>
      </c>
      <c r="H210" s="150"/>
      <c r="I210" s="116"/>
      <c r="J210" s="116"/>
      <c r="K210" s="116"/>
      <c r="L210" s="116"/>
      <c r="M210" s="118"/>
      <c r="N210" s="113"/>
      <c r="O210" s="114">
        <f t="shared" si="18"/>
        <v>0</v>
      </c>
      <c r="P210" s="115">
        <f t="shared" si="19"/>
        <v>0</v>
      </c>
      <c r="Q210" s="116"/>
      <c r="R210" s="117" t="str">
        <f t="shared" si="20"/>
        <v/>
      </c>
      <c r="S210" s="118">
        <f t="shared" si="21"/>
        <v>0</v>
      </c>
      <c r="T210" s="119">
        <f t="shared" si="22"/>
        <v>0</v>
      </c>
      <c r="U210" s="120">
        <f t="shared" si="22"/>
        <v>0</v>
      </c>
      <c r="V210" s="115">
        <f t="shared" si="23"/>
        <v>0</v>
      </c>
      <c r="W210" s="117">
        <f t="shared" si="24"/>
        <v>0</v>
      </c>
      <c r="X210" s="117" t="str">
        <f t="shared" si="25"/>
        <v/>
      </c>
      <c r="Y210" s="118">
        <f t="shared" si="26"/>
        <v>0</v>
      </c>
    </row>
    <row r="211" spans="1:25" ht="16.5" customHeight="1" outlineLevel="1" x14ac:dyDescent="0.55000000000000004">
      <c r="A211" s="44"/>
      <c r="B211" s="219"/>
      <c r="C211" s="220"/>
      <c r="D211" s="123"/>
      <c r="E211" s="210"/>
      <c r="F211" s="116"/>
      <c r="G211" s="110"/>
      <c r="H211" s="150"/>
      <c r="I211" s="116"/>
      <c r="J211" s="116"/>
      <c r="K211" s="116"/>
      <c r="L211" s="116"/>
      <c r="M211" s="118"/>
      <c r="N211" s="113"/>
      <c r="O211" s="114"/>
      <c r="P211" s="115"/>
      <c r="Q211" s="116"/>
      <c r="R211" s="117"/>
      <c r="S211" s="118"/>
      <c r="T211" s="119"/>
      <c r="U211" s="120"/>
      <c r="V211" s="115"/>
      <c r="W211" s="117"/>
      <c r="X211" s="117"/>
      <c r="Y211" s="118"/>
    </row>
    <row r="212" spans="1:25" ht="16.5" customHeight="1" outlineLevel="1" x14ac:dyDescent="0.55000000000000004">
      <c r="A212" s="44" t="s">
        <v>360</v>
      </c>
      <c r="B212" s="219" t="s">
        <v>58</v>
      </c>
      <c r="C212" s="220" t="s">
        <v>235</v>
      </c>
      <c r="D212" s="123">
        <v>14</v>
      </c>
      <c r="E212" s="210">
        <v>22240</v>
      </c>
      <c r="F212" s="116">
        <v>311360</v>
      </c>
      <c r="G212" s="110">
        <v>1</v>
      </c>
      <c r="H212" s="150"/>
      <c r="I212" s="116"/>
      <c r="J212" s="116"/>
      <c r="K212" s="116"/>
      <c r="L212" s="116"/>
      <c r="M212" s="118"/>
      <c r="N212" s="113"/>
      <c r="O212" s="114">
        <f t="shared" ref="O212:O300" si="27">IFERROR(N212*G212/D212,0)</f>
        <v>0</v>
      </c>
      <c r="P212" s="115">
        <f t="shared" ref="P212:P300" si="28">(O212*100%)/G212</f>
        <v>0</v>
      </c>
      <c r="Q212" s="116"/>
      <c r="R212" s="117" t="str">
        <f t="shared" ref="R212:R300" si="29">+IF(O212=0,"",Q212/O212)</f>
        <v/>
      </c>
      <c r="S212" s="118">
        <f t="shared" ref="S212:S300" si="30">P212*F212</f>
        <v>0</v>
      </c>
      <c r="T212" s="119">
        <f t="shared" ref="T212:U300" si="31">+N212+H212</f>
        <v>0</v>
      </c>
      <c r="U212" s="120">
        <f t="shared" si="31"/>
        <v>0</v>
      </c>
      <c r="V212" s="115">
        <f t="shared" ref="V212:V300" si="32">J212+P212</f>
        <v>0</v>
      </c>
      <c r="W212" s="117">
        <f t="shared" ref="W212:W300" si="33">+Q212+K212</f>
        <v>0</v>
      </c>
      <c r="X212" s="117" t="str">
        <f t="shared" ref="X212:X300" si="34">+IF(U212=0,"",W212/U212)</f>
        <v/>
      </c>
      <c r="Y212" s="118">
        <f t="shared" ref="Y212:Y300" si="35">F212*V212</f>
        <v>0</v>
      </c>
    </row>
    <row r="213" spans="1:25" ht="16.5" customHeight="1" outlineLevel="1" x14ac:dyDescent="0.55000000000000004">
      <c r="A213" s="44"/>
      <c r="B213" s="219"/>
      <c r="C213" s="220"/>
      <c r="D213" s="123"/>
      <c r="E213" s="210"/>
      <c r="F213" s="116"/>
      <c r="G213" s="110"/>
      <c r="H213" s="150"/>
      <c r="I213" s="116"/>
      <c r="J213" s="116"/>
      <c r="K213" s="116"/>
      <c r="L213" s="116"/>
      <c r="M213" s="118"/>
      <c r="N213" s="113"/>
      <c r="O213" s="114"/>
      <c r="P213" s="115"/>
      <c r="Q213" s="116"/>
      <c r="R213" s="117"/>
      <c r="S213" s="118"/>
      <c r="T213" s="119"/>
      <c r="U213" s="120"/>
      <c r="V213" s="115"/>
      <c r="W213" s="117"/>
      <c r="X213" s="117"/>
      <c r="Y213" s="118"/>
    </row>
    <row r="214" spans="1:25" ht="16.5" customHeight="1" outlineLevel="1" x14ac:dyDescent="0.55000000000000004">
      <c r="A214" s="44" t="s">
        <v>361</v>
      </c>
      <c r="B214" s="219" t="s">
        <v>57</v>
      </c>
      <c r="C214" s="220" t="s">
        <v>235</v>
      </c>
      <c r="D214" s="123">
        <v>5</v>
      </c>
      <c r="E214" s="210">
        <v>22240</v>
      </c>
      <c r="F214" s="116">
        <v>111200</v>
      </c>
      <c r="G214" s="110">
        <v>1</v>
      </c>
      <c r="H214" s="150"/>
      <c r="I214" s="116"/>
      <c r="J214" s="116"/>
      <c r="K214" s="116"/>
      <c r="L214" s="116"/>
      <c r="M214" s="118"/>
      <c r="N214" s="113"/>
      <c r="O214" s="114">
        <f t="shared" si="27"/>
        <v>0</v>
      </c>
      <c r="P214" s="115">
        <f t="shared" si="28"/>
        <v>0</v>
      </c>
      <c r="Q214" s="116"/>
      <c r="R214" s="117" t="str">
        <f t="shared" si="29"/>
        <v/>
      </c>
      <c r="S214" s="118">
        <f t="shared" si="30"/>
        <v>0</v>
      </c>
      <c r="T214" s="119">
        <f t="shared" si="31"/>
        <v>0</v>
      </c>
      <c r="U214" s="120">
        <f t="shared" si="31"/>
        <v>0</v>
      </c>
      <c r="V214" s="115">
        <f t="shared" si="32"/>
        <v>0</v>
      </c>
      <c r="W214" s="117">
        <f t="shared" si="33"/>
        <v>0</v>
      </c>
      <c r="X214" s="117" t="str">
        <f t="shared" si="34"/>
        <v/>
      </c>
      <c r="Y214" s="118">
        <f t="shared" si="35"/>
        <v>0</v>
      </c>
    </row>
    <row r="215" spans="1:25" ht="16.5" customHeight="1" outlineLevel="1" x14ac:dyDescent="0.55000000000000004">
      <c r="A215" s="44"/>
      <c r="B215" s="219"/>
      <c r="C215" s="220"/>
      <c r="D215" s="123"/>
      <c r="E215" s="210"/>
      <c r="F215" s="116"/>
      <c r="G215" s="110"/>
      <c r="H215" s="150"/>
      <c r="I215" s="116"/>
      <c r="J215" s="116"/>
      <c r="K215" s="116"/>
      <c r="L215" s="116"/>
      <c r="M215" s="118"/>
      <c r="N215" s="113"/>
      <c r="O215" s="114"/>
      <c r="P215" s="115"/>
      <c r="Q215" s="116"/>
      <c r="R215" s="117"/>
      <c r="S215" s="118"/>
      <c r="T215" s="119"/>
      <c r="U215" s="120"/>
      <c r="V215" s="115"/>
      <c r="W215" s="117"/>
      <c r="X215" s="117"/>
      <c r="Y215" s="118"/>
    </row>
    <row r="216" spans="1:25" ht="16.5" customHeight="1" outlineLevel="1" x14ac:dyDescent="0.55000000000000004">
      <c r="A216" s="44" t="s">
        <v>362</v>
      </c>
      <c r="B216" s="219" t="s">
        <v>55</v>
      </c>
      <c r="C216" s="220" t="s">
        <v>235</v>
      </c>
      <c r="D216" s="123">
        <v>3</v>
      </c>
      <c r="E216" s="210">
        <v>45260</v>
      </c>
      <c r="F216" s="116">
        <v>135780</v>
      </c>
      <c r="G216" s="110">
        <v>1</v>
      </c>
      <c r="H216" s="150"/>
      <c r="I216" s="116"/>
      <c r="J216" s="116"/>
      <c r="K216" s="116"/>
      <c r="L216" s="116"/>
      <c r="M216" s="118"/>
      <c r="N216" s="113"/>
      <c r="O216" s="114">
        <f t="shared" si="27"/>
        <v>0</v>
      </c>
      <c r="P216" s="115">
        <f t="shared" si="28"/>
        <v>0</v>
      </c>
      <c r="Q216" s="116"/>
      <c r="R216" s="117" t="str">
        <f t="shared" si="29"/>
        <v/>
      </c>
      <c r="S216" s="118">
        <f t="shared" si="30"/>
        <v>0</v>
      </c>
      <c r="T216" s="119">
        <f t="shared" si="31"/>
        <v>0</v>
      </c>
      <c r="U216" s="120">
        <f t="shared" si="31"/>
        <v>0</v>
      </c>
      <c r="V216" s="115">
        <f t="shared" si="32"/>
        <v>0</v>
      </c>
      <c r="W216" s="117">
        <f t="shared" si="33"/>
        <v>0</v>
      </c>
      <c r="X216" s="117" t="str">
        <f t="shared" si="34"/>
        <v/>
      </c>
      <c r="Y216" s="118">
        <f t="shared" si="35"/>
        <v>0</v>
      </c>
    </row>
    <row r="217" spans="1:25" ht="16.5" customHeight="1" outlineLevel="1" x14ac:dyDescent="0.55000000000000004">
      <c r="A217" s="54"/>
      <c r="B217" s="219"/>
      <c r="C217" s="220"/>
      <c r="D217" s="123"/>
      <c r="E217" s="210"/>
      <c r="F217" s="116"/>
      <c r="G217" s="110"/>
      <c r="H217" s="150"/>
      <c r="I217" s="116"/>
      <c r="J217" s="116"/>
      <c r="K217" s="116"/>
      <c r="L217" s="116"/>
      <c r="M217" s="118"/>
      <c r="N217" s="113"/>
      <c r="O217" s="114"/>
      <c r="P217" s="115"/>
      <c r="Q217" s="116"/>
      <c r="R217" s="117"/>
      <c r="S217" s="118"/>
      <c r="T217" s="119"/>
      <c r="U217" s="120"/>
      <c r="V217" s="115"/>
      <c r="W217" s="117"/>
      <c r="X217" s="117"/>
      <c r="Y217" s="118"/>
    </row>
    <row r="218" spans="1:25" ht="16.5" customHeight="1" outlineLevel="1" x14ac:dyDescent="0.55000000000000004">
      <c r="A218" s="44" t="s">
        <v>364</v>
      </c>
      <c r="B218" s="219" t="s">
        <v>54</v>
      </c>
      <c r="C218" s="220" t="s">
        <v>230</v>
      </c>
      <c r="D218" s="123">
        <v>20</v>
      </c>
      <c r="E218" s="210">
        <v>12155</v>
      </c>
      <c r="F218" s="116">
        <v>243100</v>
      </c>
      <c r="G218" s="110">
        <v>1</v>
      </c>
      <c r="H218" s="150"/>
      <c r="I218" s="116"/>
      <c r="J218" s="116"/>
      <c r="K218" s="116"/>
      <c r="L218" s="116"/>
      <c r="M218" s="118"/>
      <c r="N218" s="113"/>
      <c r="O218" s="114">
        <f t="shared" si="27"/>
        <v>0</v>
      </c>
      <c r="P218" s="115">
        <f t="shared" si="28"/>
        <v>0</v>
      </c>
      <c r="Q218" s="116"/>
      <c r="R218" s="117" t="str">
        <f t="shared" si="29"/>
        <v/>
      </c>
      <c r="S218" s="118">
        <f t="shared" si="30"/>
        <v>0</v>
      </c>
      <c r="T218" s="119">
        <f t="shared" si="31"/>
        <v>0</v>
      </c>
      <c r="U218" s="120">
        <f t="shared" si="31"/>
        <v>0</v>
      </c>
      <c r="V218" s="115">
        <f t="shared" si="32"/>
        <v>0</v>
      </c>
      <c r="W218" s="117">
        <f t="shared" si="33"/>
        <v>0</v>
      </c>
      <c r="X218" s="117" t="str">
        <f t="shared" si="34"/>
        <v/>
      </c>
      <c r="Y218" s="118">
        <f t="shared" si="35"/>
        <v>0</v>
      </c>
    </row>
    <row r="219" spans="1:25" ht="16.5" customHeight="1" outlineLevel="1" x14ac:dyDescent="0.55000000000000004">
      <c r="A219" s="44"/>
      <c r="B219" s="219"/>
      <c r="C219" s="220"/>
      <c r="D219" s="123"/>
      <c r="E219" s="210"/>
      <c r="F219" s="116"/>
      <c r="G219" s="110"/>
      <c r="H219" s="150"/>
      <c r="I219" s="116"/>
      <c r="J219" s="116"/>
      <c r="K219" s="116"/>
      <c r="L219" s="116"/>
      <c r="M219" s="118"/>
      <c r="N219" s="113"/>
      <c r="O219" s="114"/>
      <c r="P219" s="115"/>
      <c r="Q219" s="116"/>
      <c r="R219" s="117"/>
      <c r="S219" s="118"/>
      <c r="T219" s="119"/>
      <c r="U219" s="120"/>
      <c r="V219" s="115"/>
      <c r="W219" s="117"/>
      <c r="X219" s="117"/>
      <c r="Y219" s="118"/>
    </row>
    <row r="220" spans="1:25" ht="16.5" customHeight="1" outlineLevel="1" x14ac:dyDescent="0.55000000000000004">
      <c r="A220" s="44" t="s">
        <v>365</v>
      </c>
      <c r="B220" s="219" t="s">
        <v>53</v>
      </c>
      <c r="C220" s="220" t="s">
        <v>235</v>
      </c>
      <c r="D220" s="123">
        <v>1</v>
      </c>
      <c r="E220" s="210">
        <v>340000</v>
      </c>
      <c r="F220" s="116">
        <v>340000</v>
      </c>
      <c r="G220" s="110">
        <v>1</v>
      </c>
      <c r="H220" s="150"/>
      <c r="I220" s="116"/>
      <c r="J220" s="116"/>
      <c r="K220" s="116"/>
      <c r="L220" s="116"/>
      <c r="M220" s="118"/>
      <c r="N220" s="113"/>
      <c r="O220" s="114">
        <f t="shared" si="27"/>
        <v>0</v>
      </c>
      <c r="P220" s="115">
        <f t="shared" si="28"/>
        <v>0</v>
      </c>
      <c r="Q220" s="116"/>
      <c r="R220" s="117" t="str">
        <f t="shared" si="29"/>
        <v/>
      </c>
      <c r="S220" s="118">
        <f t="shared" si="30"/>
        <v>0</v>
      </c>
      <c r="T220" s="119">
        <f t="shared" si="31"/>
        <v>0</v>
      </c>
      <c r="U220" s="120">
        <f t="shared" si="31"/>
        <v>0</v>
      </c>
      <c r="V220" s="115">
        <f t="shared" si="32"/>
        <v>0</v>
      </c>
      <c r="W220" s="117">
        <f t="shared" si="33"/>
        <v>0</v>
      </c>
      <c r="X220" s="117" t="str">
        <f t="shared" si="34"/>
        <v/>
      </c>
      <c r="Y220" s="118">
        <f t="shared" si="35"/>
        <v>0</v>
      </c>
    </row>
    <row r="221" spans="1:25" ht="16.5" customHeight="1" outlineLevel="1" x14ac:dyDescent="0.55000000000000004">
      <c r="A221" s="44"/>
      <c r="B221" s="219"/>
      <c r="C221" s="220"/>
      <c r="D221" s="123"/>
      <c r="E221" s="210"/>
      <c r="F221" s="116"/>
      <c r="G221" s="110"/>
      <c r="H221" s="150"/>
      <c r="I221" s="116"/>
      <c r="J221" s="116"/>
      <c r="K221" s="116"/>
      <c r="L221" s="116"/>
      <c r="M221" s="118"/>
      <c r="N221" s="113"/>
      <c r="O221" s="114"/>
      <c r="P221" s="115"/>
      <c r="Q221" s="116"/>
      <c r="R221" s="117"/>
      <c r="S221" s="118"/>
      <c r="T221" s="119"/>
      <c r="U221" s="120"/>
      <c r="V221" s="115"/>
      <c r="W221" s="117"/>
      <c r="X221" s="117"/>
      <c r="Y221" s="118"/>
    </row>
    <row r="222" spans="1:25" ht="16.5" customHeight="1" outlineLevel="1" x14ac:dyDescent="0.55000000000000004">
      <c r="A222" s="44" t="s">
        <v>366</v>
      </c>
      <c r="B222" s="219" t="s">
        <v>50</v>
      </c>
      <c r="C222" s="220" t="s">
        <v>235</v>
      </c>
      <c r="D222" s="123">
        <v>1</v>
      </c>
      <c r="E222" s="210">
        <v>425400</v>
      </c>
      <c r="F222" s="116">
        <v>425400</v>
      </c>
      <c r="G222" s="110">
        <v>1</v>
      </c>
      <c r="H222" s="150"/>
      <c r="I222" s="116"/>
      <c r="J222" s="116"/>
      <c r="K222" s="116"/>
      <c r="L222" s="116"/>
      <c r="M222" s="118"/>
      <c r="N222" s="113"/>
      <c r="O222" s="114">
        <f t="shared" si="27"/>
        <v>0</v>
      </c>
      <c r="P222" s="115">
        <f t="shared" si="28"/>
        <v>0</v>
      </c>
      <c r="Q222" s="116"/>
      <c r="R222" s="117" t="str">
        <f t="shared" si="29"/>
        <v/>
      </c>
      <c r="S222" s="118">
        <f t="shared" si="30"/>
        <v>0</v>
      </c>
      <c r="T222" s="119">
        <f t="shared" si="31"/>
        <v>0</v>
      </c>
      <c r="U222" s="120">
        <f t="shared" si="31"/>
        <v>0</v>
      </c>
      <c r="V222" s="115">
        <f t="shared" si="32"/>
        <v>0</v>
      </c>
      <c r="W222" s="117">
        <f t="shared" si="33"/>
        <v>0</v>
      </c>
      <c r="X222" s="117" t="str">
        <f t="shared" si="34"/>
        <v/>
      </c>
      <c r="Y222" s="118">
        <f t="shared" si="35"/>
        <v>0</v>
      </c>
    </row>
    <row r="223" spans="1:25" ht="16.5" customHeight="1" outlineLevel="1" x14ac:dyDescent="0.55000000000000004">
      <c r="A223" s="53"/>
      <c r="B223" s="219"/>
      <c r="C223" s="220"/>
      <c r="D223" s="221"/>
      <c r="E223" s="108"/>
      <c r="F223" s="116"/>
      <c r="G223" s="110"/>
      <c r="H223" s="150"/>
      <c r="I223" s="116"/>
      <c r="J223" s="116"/>
      <c r="K223" s="116"/>
      <c r="L223" s="116"/>
      <c r="M223" s="118"/>
      <c r="N223" s="113"/>
      <c r="O223" s="114"/>
      <c r="P223" s="115"/>
      <c r="Q223" s="116"/>
      <c r="R223" s="117"/>
      <c r="S223" s="118"/>
      <c r="T223" s="119"/>
      <c r="U223" s="120"/>
      <c r="V223" s="115"/>
      <c r="W223" s="117"/>
      <c r="X223" s="117"/>
      <c r="Y223" s="118"/>
    </row>
    <row r="224" spans="1:25" ht="16.5" customHeight="1" outlineLevel="1" x14ac:dyDescent="0.55000000000000004">
      <c r="A224" s="38" t="s">
        <v>368</v>
      </c>
      <c r="B224" s="219" t="s">
        <v>38</v>
      </c>
      <c r="C224" s="220" t="s">
        <v>243</v>
      </c>
      <c r="D224" s="221">
        <v>7</v>
      </c>
      <c r="E224" s="108">
        <v>80582.65320565569</v>
      </c>
      <c r="F224" s="116">
        <v>564078.57243958977</v>
      </c>
      <c r="G224" s="110">
        <v>1</v>
      </c>
      <c r="H224" s="150"/>
      <c r="I224" s="116"/>
      <c r="J224" s="116"/>
      <c r="K224" s="116"/>
      <c r="L224" s="116"/>
      <c r="M224" s="118"/>
      <c r="N224" s="113"/>
      <c r="O224" s="114">
        <f t="shared" si="27"/>
        <v>0</v>
      </c>
      <c r="P224" s="115">
        <f t="shared" si="28"/>
        <v>0</v>
      </c>
      <c r="Q224" s="116"/>
      <c r="R224" s="117" t="str">
        <f t="shared" si="29"/>
        <v/>
      </c>
      <c r="S224" s="118">
        <f t="shared" si="30"/>
        <v>0</v>
      </c>
      <c r="T224" s="119">
        <f t="shared" si="31"/>
        <v>0</v>
      </c>
      <c r="U224" s="120">
        <f t="shared" si="31"/>
        <v>0</v>
      </c>
      <c r="V224" s="115">
        <f t="shared" si="32"/>
        <v>0</v>
      </c>
      <c r="W224" s="117">
        <f t="shared" si="33"/>
        <v>0</v>
      </c>
      <c r="X224" s="117" t="str">
        <f t="shared" si="34"/>
        <v/>
      </c>
      <c r="Y224" s="118">
        <f t="shared" si="35"/>
        <v>0</v>
      </c>
    </row>
    <row r="225" spans="1:25" ht="16.5" customHeight="1" outlineLevel="1" x14ac:dyDescent="0.55000000000000004">
      <c r="A225" s="38"/>
      <c r="B225" s="219"/>
      <c r="C225" s="220"/>
      <c r="D225" s="221"/>
      <c r="E225" s="210"/>
      <c r="F225" s="116"/>
      <c r="G225" s="110"/>
      <c r="H225" s="150"/>
      <c r="I225" s="116"/>
      <c r="J225" s="116"/>
      <c r="K225" s="116"/>
      <c r="L225" s="116"/>
      <c r="M225" s="118"/>
      <c r="N225" s="113"/>
      <c r="O225" s="114"/>
      <c r="P225" s="115"/>
      <c r="Q225" s="116"/>
      <c r="R225" s="117"/>
      <c r="S225" s="118"/>
      <c r="T225" s="119"/>
      <c r="U225" s="120"/>
      <c r="V225" s="115"/>
      <c r="W225" s="117"/>
      <c r="X225" s="117"/>
      <c r="Y225" s="118"/>
    </row>
    <row r="226" spans="1:25" ht="16.5" customHeight="1" outlineLevel="1" x14ac:dyDescent="0.55000000000000004">
      <c r="A226" s="38" t="s">
        <v>369</v>
      </c>
      <c r="B226" s="219" t="s">
        <v>42</v>
      </c>
      <c r="C226" s="220" t="s">
        <v>243</v>
      </c>
      <c r="D226" s="221">
        <v>7</v>
      </c>
      <c r="E226" s="210">
        <v>249989.00769357366</v>
      </c>
      <c r="F226" s="116">
        <v>1749923.0538550157</v>
      </c>
      <c r="G226" s="110">
        <v>1</v>
      </c>
      <c r="H226" s="150"/>
      <c r="I226" s="116"/>
      <c r="J226" s="116"/>
      <c r="K226" s="116"/>
      <c r="L226" s="116"/>
      <c r="M226" s="118"/>
      <c r="N226" s="113"/>
      <c r="O226" s="114">
        <f t="shared" si="27"/>
        <v>0</v>
      </c>
      <c r="P226" s="115">
        <f t="shared" si="28"/>
        <v>0</v>
      </c>
      <c r="Q226" s="116"/>
      <c r="R226" s="117" t="str">
        <f t="shared" si="29"/>
        <v/>
      </c>
      <c r="S226" s="118">
        <f t="shared" si="30"/>
        <v>0</v>
      </c>
      <c r="T226" s="119">
        <f t="shared" si="31"/>
        <v>0</v>
      </c>
      <c r="U226" s="120">
        <f t="shared" si="31"/>
        <v>0</v>
      </c>
      <c r="V226" s="115">
        <f t="shared" si="32"/>
        <v>0</v>
      </c>
      <c r="W226" s="117">
        <f t="shared" si="33"/>
        <v>0</v>
      </c>
      <c r="X226" s="117" t="str">
        <f t="shared" si="34"/>
        <v/>
      </c>
      <c r="Y226" s="118">
        <f t="shared" si="35"/>
        <v>0</v>
      </c>
    </row>
    <row r="227" spans="1:25" ht="16.5" customHeight="1" outlineLevel="1" x14ac:dyDescent="0.55000000000000004">
      <c r="A227" s="38"/>
      <c r="B227" s="219"/>
      <c r="C227" s="220"/>
      <c r="D227" s="221"/>
      <c r="E227" s="210"/>
      <c r="F227" s="116"/>
      <c r="G227" s="110"/>
      <c r="H227" s="150"/>
      <c r="I227" s="116"/>
      <c r="J227" s="116"/>
      <c r="K227" s="116"/>
      <c r="L227" s="116"/>
      <c r="M227" s="118"/>
      <c r="N227" s="113"/>
      <c r="O227" s="114"/>
      <c r="P227" s="115"/>
      <c r="Q227" s="116"/>
      <c r="R227" s="117"/>
      <c r="S227" s="118"/>
      <c r="T227" s="119"/>
      <c r="U227" s="120"/>
      <c r="V227" s="115"/>
      <c r="W227" s="117"/>
      <c r="X227" s="117"/>
      <c r="Y227" s="118"/>
    </row>
    <row r="228" spans="1:25" ht="16.5" customHeight="1" outlineLevel="1" x14ac:dyDescent="0.55000000000000004">
      <c r="A228" s="52" t="s">
        <v>370</v>
      </c>
      <c r="B228" s="219" t="s">
        <v>49</v>
      </c>
      <c r="C228" s="220" t="s">
        <v>235</v>
      </c>
      <c r="D228" s="221">
        <v>65</v>
      </c>
      <c r="E228" s="210">
        <v>81329.421008551959</v>
      </c>
      <c r="F228" s="116">
        <v>5286412.3655558769</v>
      </c>
      <c r="G228" s="110">
        <v>1</v>
      </c>
      <c r="H228" s="150"/>
      <c r="I228" s="116"/>
      <c r="J228" s="116"/>
      <c r="K228" s="116"/>
      <c r="L228" s="116"/>
      <c r="M228" s="118"/>
      <c r="N228" s="113"/>
      <c r="O228" s="114">
        <f t="shared" si="27"/>
        <v>0</v>
      </c>
      <c r="P228" s="115">
        <f t="shared" si="28"/>
        <v>0</v>
      </c>
      <c r="Q228" s="116"/>
      <c r="R228" s="117" t="str">
        <f t="shared" si="29"/>
        <v/>
      </c>
      <c r="S228" s="118">
        <f t="shared" si="30"/>
        <v>0</v>
      </c>
      <c r="T228" s="119">
        <f t="shared" si="31"/>
        <v>0</v>
      </c>
      <c r="U228" s="120">
        <f t="shared" si="31"/>
        <v>0</v>
      </c>
      <c r="V228" s="115">
        <f t="shared" si="32"/>
        <v>0</v>
      </c>
      <c r="W228" s="117">
        <f t="shared" si="33"/>
        <v>0</v>
      </c>
      <c r="X228" s="117" t="str">
        <f t="shared" si="34"/>
        <v/>
      </c>
      <c r="Y228" s="118">
        <f t="shared" si="35"/>
        <v>0</v>
      </c>
    </row>
    <row r="229" spans="1:25" ht="16.5" customHeight="1" outlineLevel="1" x14ac:dyDescent="0.55000000000000004">
      <c r="A229" s="52"/>
      <c r="B229" s="219"/>
      <c r="C229" s="220"/>
      <c r="D229" s="221"/>
      <c r="E229" s="210"/>
      <c r="F229" s="116"/>
      <c r="G229" s="110"/>
      <c r="H229" s="150"/>
      <c r="I229" s="116"/>
      <c r="J229" s="116"/>
      <c r="K229" s="116"/>
      <c r="L229" s="116"/>
      <c r="M229" s="118"/>
      <c r="N229" s="113"/>
      <c r="O229" s="114"/>
      <c r="P229" s="115"/>
      <c r="Q229" s="116"/>
      <c r="R229" s="117"/>
      <c r="S229" s="118"/>
      <c r="T229" s="119"/>
      <c r="U229" s="120"/>
      <c r="V229" s="115"/>
      <c r="W229" s="117"/>
      <c r="X229" s="117"/>
      <c r="Y229" s="118"/>
    </row>
    <row r="230" spans="1:25" ht="16.5" customHeight="1" outlineLevel="1" x14ac:dyDescent="0.55000000000000004">
      <c r="A230" s="52" t="s">
        <v>371</v>
      </c>
      <c r="B230" s="219" t="s">
        <v>48</v>
      </c>
      <c r="C230" s="220" t="s">
        <v>256</v>
      </c>
      <c r="D230" s="221">
        <v>60</v>
      </c>
      <c r="E230" s="210">
        <v>127031.59116237021</v>
      </c>
      <c r="F230" s="116">
        <v>7621895.4697422124</v>
      </c>
      <c r="G230" s="110">
        <v>1</v>
      </c>
      <c r="H230" s="150"/>
      <c r="I230" s="116"/>
      <c r="J230" s="116"/>
      <c r="K230" s="116"/>
      <c r="L230" s="116"/>
      <c r="M230" s="118"/>
      <c r="N230" s="113"/>
      <c r="O230" s="114">
        <f t="shared" si="27"/>
        <v>0</v>
      </c>
      <c r="P230" s="115">
        <f t="shared" si="28"/>
        <v>0</v>
      </c>
      <c r="Q230" s="116"/>
      <c r="R230" s="117" t="str">
        <f t="shared" si="29"/>
        <v/>
      </c>
      <c r="S230" s="118">
        <f t="shared" si="30"/>
        <v>0</v>
      </c>
      <c r="T230" s="119">
        <f t="shared" si="31"/>
        <v>0</v>
      </c>
      <c r="U230" s="120">
        <f t="shared" si="31"/>
        <v>0</v>
      </c>
      <c r="V230" s="115">
        <f t="shared" si="32"/>
        <v>0</v>
      </c>
      <c r="W230" s="117">
        <f t="shared" si="33"/>
        <v>0</v>
      </c>
      <c r="X230" s="117" t="str">
        <f t="shared" si="34"/>
        <v/>
      </c>
      <c r="Y230" s="118">
        <f t="shared" si="35"/>
        <v>0</v>
      </c>
    </row>
    <row r="231" spans="1:25" ht="16.5" customHeight="1" outlineLevel="1" x14ac:dyDescent="0.55000000000000004">
      <c r="A231" s="52"/>
      <c r="B231" s="219"/>
      <c r="C231" s="220"/>
      <c r="D231" s="221"/>
      <c r="E231" s="210"/>
      <c r="F231" s="116"/>
      <c r="G231" s="110"/>
      <c r="H231" s="150"/>
      <c r="I231" s="116"/>
      <c r="J231" s="116"/>
      <c r="K231" s="116"/>
      <c r="L231" s="116"/>
      <c r="M231" s="118"/>
      <c r="N231" s="113"/>
      <c r="O231" s="114"/>
      <c r="P231" s="115"/>
      <c r="Q231" s="116"/>
      <c r="R231" s="117"/>
      <c r="S231" s="118"/>
      <c r="T231" s="119"/>
      <c r="U231" s="120"/>
      <c r="V231" s="115"/>
      <c r="W231" s="117"/>
      <c r="X231" s="117"/>
      <c r="Y231" s="118"/>
    </row>
    <row r="232" spans="1:25" ht="16.5" customHeight="1" outlineLevel="1" x14ac:dyDescent="0.55000000000000004">
      <c r="A232" s="52" t="s">
        <v>372</v>
      </c>
      <c r="B232" s="219" t="s">
        <v>46</v>
      </c>
      <c r="C232" s="220" t="s">
        <v>225</v>
      </c>
      <c r="D232" s="221">
        <v>3</v>
      </c>
      <c r="E232" s="210">
        <v>77783.383160012891</v>
      </c>
      <c r="F232" s="116">
        <v>233350.14948003867</v>
      </c>
      <c r="G232" s="110">
        <v>1</v>
      </c>
      <c r="H232" s="150"/>
      <c r="I232" s="116"/>
      <c r="J232" s="116"/>
      <c r="K232" s="116"/>
      <c r="L232" s="116"/>
      <c r="M232" s="118"/>
      <c r="N232" s="113"/>
      <c r="O232" s="114">
        <f t="shared" si="27"/>
        <v>0</v>
      </c>
      <c r="P232" s="115">
        <f t="shared" si="28"/>
        <v>0</v>
      </c>
      <c r="Q232" s="116"/>
      <c r="R232" s="117" t="str">
        <f t="shared" si="29"/>
        <v/>
      </c>
      <c r="S232" s="118">
        <f t="shared" si="30"/>
        <v>0</v>
      </c>
      <c r="T232" s="119">
        <f t="shared" si="31"/>
        <v>0</v>
      </c>
      <c r="U232" s="120">
        <f t="shared" si="31"/>
        <v>0</v>
      </c>
      <c r="V232" s="115">
        <f t="shared" si="32"/>
        <v>0</v>
      </c>
      <c r="W232" s="117">
        <f t="shared" si="33"/>
        <v>0</v>
      </c>
      <c r="X232" s="117" t="str">
        <f t="shared" si="34"/>
        <v/>
      </c>
      <c r="Y232" s="118">
        <f t="shared" si="35"/>
        <v>0</v>
      </c>
    </row>
    <row r="233" spans="1:25" ht="16.5" customHeight="1" outlineLevel="1" x14ac:dyDescent="0.55000000000000004">
      <c r="A233" s="53"/>
      <c r="B233" s="219"/>
      <c r="C233" s="220"/>
      <c r="D233" s="221"/>
      <c r="E233" s="210"/>
      <c r="F233" s="116"/>
      <c r="G233" s="110"/>
      <c r="H233" s="150"/>
      <c r="I233" s="116"/>
      <c r="J233" s="116"/>
      <c r="K233" s="116"/>
      <c r="L233" s="116"/>
      <c r="M233" s="118"/>
      <c r="N233" s="113"/>
      <c r="O233" s="114"/>
      <c r="P233" s="115"/>
      <c r="Q233" s="116"/>
      <c r="R233" s="117"/>
      <c r="S233" s="118"/>
      <c r="T233" s="119"/>
      <c r="U233" s="120"/>
      <c r="V233" s="115"/>
      <c r="W233" s="117"/>
      <c r="X233" s="117"/>
      <c r="Y233" s="118"/>
    </row>
    <row r="234" spans="1:25" ht="16.5" customHeight="1" outlineLevel="1" x14ac:dyDescent="0.55000000000000004">
      <c r="A234" s="38" t="s">
        <v>374</v>
      </c>
      <c r="B234" s="219" t="s">
        <v>38</v>
      </c>
      <c r="C234" s="220" t="s">
        <v>243</v>
      </c>
      <c r="D234" s="221">
        <v>0.48</v>
      </c>
      <c r="E234" s="210">
        <v>80582.65320565569</v>
      </c>
      <c r="F234" s="116">
        <v>38679.673538714727</v>
      </c>
      <c r="G234" s="110">
        <v>1</v>
      </c>
      <c r="H234" s="150"/>
      <c r="I234" s="116"/>
      <c r="J234" s="116"/>
      <c r="K234" s="116"/>
      <c r="L234" s="116"/>
      <c r="M234" s="118"/>
      <c r="N234" s="113"/>
      <c r="O234" s="114">
        <f t="shared" si="27"/>
        <v>0</v>
      </c>
      <c r="P234" s="115">
        <f t="shared" si="28"/>
        <v>0</v>
      </c>
      <c r="Q234" s="116"/>
      <c r="R234" s="117" t="str">
        <f t="shared" si="29"/>
        <v/>
      </c>
      <c r="S234" s="118">
        <f t="shared" si="30"/>
        <v>0</v>
      </c>
      <c r="T234" s="119">
        <f t="shared" si="31"/>
        <v>0</v>
      </c>
      <c r="U234" s="120">
        <f t="shared" si="31"/>
        <v>0</v>
      </c>
      <c r="V234" s="115">
        <f t="shared" si="32"/>
        <v>0</v>
      </c>
      <c r="W234" s="117">
        <f t="shared" si="33"/>
        <v>0</v>
      </c>
      <c r="X234" s="117" t="str">
        <f t="shared" si="34"/>
        <v/>
      </c>
      <c r="Y234" s="118">
        <f t="shared" si="35"/>
        <v>0</v>
      </c>
    </row>
    <row r="235" spans="1:25" ht="16.5" customHeight="1" outlineLevel="1" x14ac:dyDescent="0.55000000000000004">
      <c r="A235" s="38"/>
      <c r="B235" s="219"/>
      <c r="C235" s="220"/>
      <c r="D235" s="221"/>
      <c r="E235" s="210"/>
      <c r="F235" s="116"/>
      <c r="G235" s="110"/>
      <c r="H235" s="150"/>
      <c r="I235" s="116"/>
      <c r="J235" s="116"/>
      <c r="K235" s="116"/>
      <c r="L235" s="116"/>
      <c r="M235" s="118"/>
      <c r="N235" s="113"/>
      <c r="O235" s="114"/>
      <c r="P235" s="115"/>
      <c r="Q235" s="116"/>
      <c r="R235" s="117"/>
      <c r="S235" s="118"/>
      <c r="T235" s="119"/>
      <c r="U235" s="120"/>
      <c r="V235" s="115"/>
      <c r="W235" s="117"/>
      <c r="X235" s="117"/>
      <c r="Y235" s="118"/>
    </row>
    <row r="236" spans="1:25" ht="16.5" customHeight="1" outlineLevel="1" x14ac:dyDescent="0.55000000000000004">
      <c r="A236" s="38" t="s">
        <v>375</v>
      </c>
      <c r="B236" s="219" t="s">
        <v>42</v>
      </c>
      <c r="C236" s="220" t="s">
        <v>243</v>
      </c>
      <c r="D236" s="221">
        <v>0.5</v>
      </c>
      <c r="E236" s="210">
        <v>249989.00769357366</v>
      </c>
      <c r="F236" s="116">
        <v>124994.50384678683</v>
      </c>
      <c r="G236" s="110">
        <v>1</v>
      </c>
      <c r="H236" s="150"/>
      <c r="I236" s="116"/>
      <c r="J236" s="116"/>
      <c r="K236" s="116"/>
      <c r="L236" s="116"/>
      <c r="M236" s="118"/>
      <c r="N236" s="113"/>
      <c r="O236" s="114">
        <f t="shared" si="27"/>
        <v>0</v>
      </c>
      <c r="P236" s="115">
        <f t="shared" si="28"/>
        <v>0</v>
      </c>
      <c r="Q236" s="116"/>
      <c r="R236" s="117" t="str">
        <f t="shared" si="29"/>
        <v/>
      </c>
      <c r="S236" s="118">
        <f t="shared" si="30"/>
        <v>0</v>
      </c>
      <c r="T236" s="119">
        <f t="shared" si="31"/>
        <v>0</v>
      </c>
      <c r="U236" s="120">
        <f t="shared" si="31"/>
        <v>0</v>
      </c>
      <c r="V236" s="115">
        <f t="shared" si="32"/>
        <v>0</v>
      </c>
      <c r="W236" s="117">
        <f t="shared" si="33"/>
        <v>0</v>
      </c>
      <c r="X236" s="117" t="str">
        <f t="shared" si="34"/>
        <v/>
      </c>
      <c r="Y236" s="118">
        <f t="shared" si="35"/>
        <v>0</v>
      </c>
    </row>
    <row r="237" spans="1:25" ht="16.5" customHeight="1" outlineLevel="1" x14ac:dyDescent="0.55000000000000004">
      <c r="A237" s="38"/>
      <c r="B237" s="219"/>
      <c r="C237" s="220"/>
      <c r="D237" s="221"/>
      <c r="E237" s="210"/>
      <c r="F237" s="116"/>
      <c r="G237" s="110"/>
      <c r="H237" s="150"/>
      <c r="I237" s="116"/>
      <c r="J237" s="116"/>
      <c r="K237" s="116"/>
      <c r="L237" s="116"/>
      <c r="M237" s="118"/>
      <c r="N237" s="113"/>
      <c r="O237" s="114"/>
      <c r="P237" s="115"/>
      <c r="Q237" s="116"/>
      <c r="R237" s="117"/>
      <c r="S237" s="118"/>
      <c r="T237" s="119"/>
      <c r="U237" s="120"/>
      <c r="V237" s="115"/>
      <c r="W237" s="117"/>
      <c r="X237" s="117"/>
      <c r="Y237" s="118"/>
    </row>
    <row r="238" spans="1:25" ht="16.5" customHeight="1" outlineLevel="1" x14ac:dyDescent="0.55000000000000004">
      <c r="A238" s="52" t="s">
        <v>376</v>
      </c>
      <c r="B238" s="219" t="s">
        <v>45</v>
      </c>
      <c r="C238" s="220" t="s">
        <v>225</v>
      </c>
      <c r="D238" s="221">
        <v>1</v>
      </c>
      <c r="E238" s="210">
        <v>712199.21603928483</v>
      </c>
      <c r="F238" s="116">
        <v>712199.21603928483</v>
      </c>
      <c r="G238" s="110">
        <v>1</v>
      </c>
      <c r="H238" s="150"/>
      <c r="I238" s="116"/>
      <c r="J238" s="116"/>
      <c r="K238" s="116"/>
      <c r="L238" s="116"/>
      <c r="M238" s="118"/>
      <c r="N238" s="113"/>
      <c r="O238" s="114">
        <f t="shared" si="27"/>
        <v>0</v>
      </c>
      <c r="P238" s="115">
        <f t="shared" si="28"/>
        <v>0</v>
      </c>
      <c r="Q238" s="116"/>
      <c r="R238" s="117" t="str">
        <f t="shared" si="29"/>
        <v/>
      </c>
      <c r="S238" s="118">
        <f t="shared" si="30"/>
        <v>0</v>
      </c>
      <c r="T238" s="119">
        <f t="shared" si="31"/>
        <v>0</v>
      </c>
      <c r="U238" s="120">
        <f t="shared" si="31"/>
        <v>0</v>
      </c>
      <c r="V238" s="115">
        <f t="shared" si="32"/>
        <v>0</v>
      </c>
      <c r="W238" s="117">
        <f t="shared" si="33"/>
        <v>0</v>
      </c>
      <c r="X238" s="117" t="str">
        <f t="shared" si="34"/>
        <v/>
      </c>
      <c r="Y238" s="118">
        <f t="shared" si="35"/>
        <v>0</v>
      </c>
    </row>
    <row r="239" spans="1:25" ht="16.5" customHeight="1" outlineLevel="1" x14ac:dyDescent="0.55000000000000004">
      <c r="A239" s="52"/>
      <c r="B239" s="219"/>
      <c r="C239" s="220"/>
      <c r="D239" s="221"/>
      <c r="E239" s="210"/>
      <c r="F239" s="116"/>
      <c r="G239" s="110"/>
      <c r="H239" s="150"/>
      <c r="I239" s="116"/>
      <c r="J239" s="116"/>
      <c r="K239" s="116"/>
      <c r="L239" s="116"/>
      <c r="M239" s="118"/>
      <c r="N239" s="113"/>
      <c r="O239" s="114"/>
      <c r="P239" s="115"/>
      <c r="Q239" s="116"/>
      <c r="R239" s="117"/>
      <c r="S239" s="118"/>
      <c r="T239" s="119"/>
      <c r="U239" s="120"/>
      <c r="V239" s="115"/>
      <c r="W239" s="117"/>
      <c r="X239" s="117"/>
      <c r="Y239" s="118"/>
    </row>
    <row r="240" spans="1:25" ht="16.5" customHeight="1" outlineLevel="1" x14ac:dyDescent="0.55000000000000004">
      <c r="A240" s="52" t="s">
        <v>377</v>
      </c>
      <c r="B240" s="219" t="s">
        <v>43</v>
      </c>
      <c r="C240" s="220" t="s">
        <v>235</v>
      </c>
      <c r="D240" s="221">
        <v>2</v>
      </c>
      <c r="E240" s="210">
        <v>96384.293903983198</v>
      </c>
      <c r="F240" s="116">
        <v>192768.5878079664</v>
      </c>
      <c r="G240" s="110">
        <v>1</v>
      </c>
      <c r="H240" s="150"/>
      <c r="I240" s="116"/>
      <c r="J240" s="116"/>
      <c r="K240" s="116"/>
      <c r="L240" s="116"/>
      <c r="M240" s="118"/>
      <c r="N240" s="113"/>
      <c r="O240" s="114">
        <f t="shared" si="27"/>
        <v>0</v>
      </c>
      <c r="P240" s="115">
        <f t="shared" si="28"/>
        <v>0</v>
      </c>
      <c r="Q240" s="116"/>
      <c r="R240" s="117" t="str">
        <f t="shared" si="29"/>
        <v/>
      </c>
      <c r="S240" s="118">
        <f t="shared" si="30"/>
        <v>0</v>
      </c>
      <c r="T240" s="119">
        <f t="shared" si="31"/>
        <v>0</v>
      </c>
      <c r="U240" s="120">
        <f t="shared" si="31"/>
        <v>0</v>
      </c>
      <c r="V240" s="115">
        <f t="shared" si="32"/>
        <v>0</v>
      </c>
      <c r="W240" s="117">
        <f t="shared" si="33"/>
        <v>0</v>
      </c>
      <c r="X240" s="117" t="str">
        <f t="shared" si="34"/>
        <v/>
      </c>
      <c r="Y240" s="118">
        <f t="shared" si="35"/>
        <v>0</v>
      </c>
    </row>
    <row r="241" spans="1:25" ht="16.5" customHeight="1" outlineLevel="1" x14ac:dyDescent="0.55000000000000004">
      <c r="A241" s="53"/>
      <c r="B241" s="219"/>
      <c r="C241" s="220"/>
      <c r="D241" s="221"/>
      <c r="E241" s="210"/>
      <c r="F241" s="116"/>
      <c r="G241" s="110"/>
      <c r="H241" s="150"/>
      <c r="I241" s="116"/>
      <c r="J241" s="116"/>
      <c r="K241" s="116"/>
      <c r="L241" s="116"/>
      <c r="M241" s="118"/>
      <c r="N241" s="113"/>
      <c r="O241" s="114"/>
      <c r="P241" s="115"/>
      <c r="Q241" s="116"/>
      <c r="R241" s="117"/>
      <c r="S241" s="118"/>
      <c r="T241" s="119"/>
      <c r="U241" s="120"/>
      <c r="V241" s="115"/>
      <c r="W241" s="117"/>
      <c r="X241" s="117"/>
      <c r="Y241" s="118"/>
    </row>
    <row r="242" spans="1:25" ht="16.5" customHeight="1" outlineLevel="1" x14ac:dyDescent="0.55000000000000004">
      <c r="A242" s="38" t="s">
        <v>379</v>
      </c>
      <c r="B242" s="219" t="s">
        <v>38</v>
      </c>
      <c r="C242" s="220" t="s">
        <v>243</v>
      </c>
      <c r="D242" s="221">
        <v>2</v>
      </c>
      <c r="E242" s="210">
        <v>80582.65320565569</v>
      </c>
      <c r="F242" s="116">
        <v>161165.30641131138</v>
      </c>
      <c r="G242" s="110">
        <v>1</v>
      </c>
      <c r="H242" s="150"/>
      <c r="I242" s="116"/>
      <c r="J242" s="116"/>
      <c r="K242" s="116"/>
      <c r="L242" s="116"/>
      <c r="M242" s="118"/>
      <c r="N242" s="113"/>
      <c r="O242" s="114">
        <f t="shared" si="27"/>
        <v>0</v>
      </c>
      <c r="P242" s="115">
        <f t="shared" si="28"/>
        <v>0</v>
      </c>
      <c r="Q242" s="116"/>
      <c r="R242" s="117" t="str">
        <f t="shared" si="29"/>
        <v/>
      </c>
      <c r="S242" s="118">
        <f t="shared" si="30"/>
        <v>0</v>
      </c>
      <c r="T242" s="119">
        <f t="shared" si="31"/>
        <v>0</v>
      </c>
      <c r="U242" s="120">
        <f t="shared" si="31"/>
        <v>0</v>
      </c>
      <c r="V242" s="115">
        <f t="shared" si="32"/>
        <v>0</v>
      </c>
      <c r="W242" s="117">
        <f t="shared" si="33"/>
        <v>0</v>
      </c>
      <c r="X242" s="117" t="str">
        <f t="shared" si="34"/>
        <v/>
      </c>
      <c r="Y242" s="118">
        <f t="shared" si="35"/>
        <v>0</v>
      </c>
    </row>
    <row r="243" spans="1:25" ht="16.5" customHeight="1" outlineLevel="1" x14ac:dyDescent="0.55000000000000004">
      <c r="A243" s="38"/>
      <c r="B243" s="219"/>
      <c r="C243" s="220"/>
      <c r="D243" s="221"/>
      <c r="E243" s="210"/>
      <c r="F243" s="116"/>
      <c r="G243" s="110"/>
      <c r="H243" s="150"/>
      <c r="I243" s="116"/>
      <c r="J243" s="116"/>
      <c r="K243" s="116"/>
      <c r="L243" s="116"/>
      <c r="M243" s="118"/>
      <c r="N243" s="113"/>
      <c r="O243" s="114"/>
      <c r="P243" s="115"/>
      <c r="Q243" s="116"/>
      <c r="R243" s="117"/>
      <c r="S243" s="118"/>
      <c r="T243" s="119"/>
      <c r="U243" s="120"/>
      <c r="V243" s="115"/>
      <c r="W243" s="117"/>
      <c r="X243" s="117"/>
      <c r="Y243" s="118"/>
    </row>
    <row r="244" spans="1:25" ht="16.5" customHeight="1" outlineLevel="1" x14ac:dyDescent="0.55000000000000004">
      <c r="A244" s="38" t="s">
        <v>380</v>
      </c>
      <c r="B244" s="219" t="s">
        <v>42</v>
      </c>
      <c r="C244" s="220" t="s">
        <v>243</v>
      </c>
      <c r="D244" s="221">
        <v>2</v>
      </c>
      <c r="E244" s="210">
        <v>249989.00769357366</v>
      </c>
      <c r="F244" s="116">
        <v>499978.01538714732</v>
      </c>
      <c r="G244" s="110">
        <v>1</v>
      </c>
      <c r="H244" s="150"/>
      <c r="I244" s="116"/>
      <c r="J244" s="116"/>
      <c r="K244" s="116"/>
      <c r="L244" s="116"/>
      <c r="M244" s="118"/>
      <c r="N244" s="113"/>
      <c r="O244" s="114">
        <f t="shared" si="27"/>
        <v>0</v>
      </c>
      <c r="P244" s="115">
        <f t="shared" si="28"/>
        <v>0</v>
      </c>
      <c r="Q244" s="116"/>
      <c r="R244" s="117" t="str">
        <f t="shared" si="29"/>
        <v/>
      </c>
      <c r="S244" s="118">
        <f t="shared" si="30"/>
        <v>0</v>
      </c>
      <c r="T244" s="119">
        <f t="shared" si="31"/>
        <v>0</v>
      </c>
      <c r="U244" s="120">
        <f t="shared" si="31"/>
        <v>0</v>
      </c>
      <c r="V244" s="115">
        <f t="shared" si="32"/>
        <v>0</v>
      </c>
      <c r="W244" s="117">
        <f t="shared" si="33"/>
        <v>0</v>
      </c>
      <c r="X244" s="117" t="str">
        <f t="shared" si="34"/>
        <v/>
      </c>
      <c r="Y244" s="118">
        <f t="shared" si="35"/>
        <v>0</v>
      </c>
    </row>
    <row r="245" spans="1:25" ht="16.5" customHeight="1" outlineLevel="1" x14ac:dyDescent="0.55000000000000004">
      <c r="A245" s="38"/>
      <c r="B245" s="219"/>
      <c r="C245" s="220"/>
      <c r="D245" s="221"/>
      <c r="E245" s="210"/>
      <c r="F245" s="116"/>
      <c r="G245" s="110"/>
      <c r="H245" s="150"/>
      <c r="I245" s="116"/>
      <c r="J245" s="116"/>
      <c r="K245" s="116"/>
      <c r="L245" s="116"/>
      <c r="M245" s="118"/>
      <c r="N245" s="113"/>
      <c r="O245" s="114"/>
      <c r="P245" s="115"/>
      <c r="Q245" s="116"/>
      <c r="R245" s="117"/>
      <c r="S245" s="118"/>
      <c r="T245" s="119"/>
      <c r="U245" s="120"/>
      <c r="V245" s="115"/>
      <c r="W245" s="117"/>
      <c r="X245" s="117"/>
      <c r="Y245" s="118"/>
    </row>
    <row r="246" spans="1:25" ht="16.5" customHeight="1" outlineLevel="1" x14ac:dyDescent="0.55000000000000004">
      <c r="A246" s="52" t="s">
        <v>381</v>
      </c>
      <c r="B246" s="219" t="s">
        <v>41</v>
      </c>
      <c r="C246" s="220" t="s">
        <v>235</v>
      </c>
      <c r="D246" s="221">
        <v>8</v>
      </c>
      <c r="E246" s="210">
        <v>174036.28487924318</v>
      </c>
      <c r="F246" s="116">
        <v>1392290.2790339454</v>
      </c>
      <c r="G246" s="110">
        <v>1</v>
      </c>
      <c r="H246" s="150"/>
      <c r="I246" s="116"/>
      <c r="J246" s="116"/>
      <c r="K246" s="116"/>
      <c r="L246" s="116"/>
      <c r="M246" s="118"/>
      <c r="N246" s="113"/>
      <c r="O246" s="114">
        <f t="shared" si="27"/>
        <v>0</v>
      </c>
      <c r="P246" s="115">
        <f t="shared" si="28"/>
        <v>0</v>
      </c>
      <c r="Q246" s="116"/>
      <c r="R246" s="117" t="str">
        <f t="shared" si="29"/>
        <v/>
      </c>
      <c r="S246" s="118">
        <f t="shared" si="30"/>
        <v>0</v>
      </c>
      <c r="T246" s="119">
        <f t="shared" si="31"/>
        <v>0</v>
      </c>
      <c r="U246" s="120">
        <f t="shared" si="31"/>
        <v>0</v>
      </c>
      <c r="V246" s="115">
        <f t="shared" si="32"/>
        <v>0</v>
      </c>
      <c r="W246" s="117">
        <f t="shared" si="33"/>
        <v>0</v>
      </c>
      <c r="X246" s="117" t="str">
        <f t="shared" si="34"/>
        <v/>
      </c>
      <c r="Y246" s="118">
        <f t="shared" si="35"/>
        <v>0</v>
      </c>
    </row>
    <row r="247" spans="1:25" ht="16.5" customHeight="1" outlineLevel="1" x14ac:dyDescent="0.55000000000000004">
      <c r="A247" s="52"/>
      <c r="B247" s="219"/>
      <c r="C247" s="220"/>
      <c r="D247" s="221"/>
      <c r="E247" s="210"/>
      <c r="F247" s="116"/>
      <c r="G247" s="110"/>
      <c r="H247" s="150"/>
      <c r="I247" s="116"/>
      <c r="J247" s="116"/>
      <c r="K247" s="116"/>
      <c r="L247" s="116"/>
      <c r="M247" s="118"/>
      <c r="N247" s="113"/>
      <c r="O247" s="114"/>
      <c r="P247" s="115"/>
      <c r="Q247" s="116"/>
      <c r="R247" s="117"/>
      <c r="S247" s="118"/>
      <c r="T247" s="119"/>
      <c r="U247" s="120"/>
      <c r="V247" s="115"/>
      <c r="W247" s="117"/>
      <c r="X247" s="117"/>
      <c r="Y247" s="118"/>
    </row>
    <row r="248" spans="1:25" ht="16.5" customHeight="1" outlineLevel="1" x14ac:dyDescent="0.55000000000000004">
      <c r="A248" s="52" t="s">
        <v>382</v>
      </c>
      <c r="B248" s="219" t="s">
        <v>39</v>
      </c>
      <c r="C248" s="220" t="s">
        <v>235</v>
      </c>
      <c r="D248" s="221">
        <v>8</v>
      </c>
      <c r="E248" s="210">
        <v>71196.661996054027</v>
      </c>
      <c r="F248" s="116">
        <v>569573.29596843221</v>
      </c>
      <c r="G248" s="110">
        <v>1</v>
      </c>
      <c r="H248" s="150"/>
      <c r="I248" s="116"/>
      <c r="J248" s="116"/>
      <c r="K248" s="116"/>
      <c r="L248" s="116"/>
      <c r="M248" s="118"/>
      <c r="N248" s="113"/>
      <c r="O248" s="114">
        <f t="shared" si="27"/>
        <v>0</v>
      </c>
      <c r="P248" s="115">
        <f t="shared" si="28"/>
        <v>0</v>
      </c>
      <c r="Q248" s="116"/>
      <c r="R248" s="117" t="str">
        <f t="shared" si="29"/>
        <v/>
      </c>
      <c r="S248" s="118">
        <f t="shared" si="30"/>
        <v>0</v>
      </c>
      <c r="T248" s="119">
        <f t="shared" si="31"/>
        <v>0</v>
      </c>
      <c r="U248" s="120">
        <f t="shared" si="31"/>
        <v>0</v>
      </c>
      <c r="V248" s="115">
        <f t="shared" si="32"/>
        <v>0</v>
      </c>
      <c r="W248" s="117">
        <f t="shared" si="33"/>
        <v>0</v>
      </c>
      <c r="X248" s="117" t="str">
        <f t="shared" si="34"/>
        <v/>
      </c>
      <c r="Y248" s="118">
        <f t="shared" si="35"/>
        <v>0</v>
      </c>
    </row>
    <row r="249" spans="1:25" ht="16.5" customHeight="1" outlineLevel="1" x14ac:dyDescent="0.55000000000000004">
      <c r="A249" s="53"/>
      <c r="B249" s="219"/>
      <c r="C249" s="220"/>
      <c r="D249" s="221"/>
      <c r="E249" s="210"/>
      <c r="F249" s="116"/>
      <c r="G249" s="110"/>
      <c r="H249" s="150"/>
      <c r="I249" s="116"/>
      <c r="J249" s="116"/>
      <c r="K249" s="116"/>
      <c r="L249" s="116"/>
      <c r="M249" s="118"/>
      <c r="N249" s="113"/>
      <c r="O249" s="114"/>
      <c r="P249" s="115"/>
      <c r="Q249" s="116"/>
      <c r="R249" s="117"/>
      <c r="S249" s="118"/>
      <c r="T249" s="119"/>
      <c r="U249" s="120"/>
      <c r="V249" s="115"/>
      <c r="W249" s="117"/>
      <c r="X249" s="117"/>
      <c r="Y249" s="118"/>
    </row>
    <row r="250" spans="1:25" ht="16.5" customHeight="1" outlineLevel="1" x14ac:dyDescent="0.55000000000000004">
      <c r="A250" s="38" t="s">
        <v>384</v>
      </c>
      <c r="B250" s="219" t="s">
        <v>38</v>
      </c>
      <c r="C250" s="220" t="s">
        <v>243</v>
      </c>
      <c r="D250" s="221">
        <v>10</v>
      </c>
      <c r="E250" s="210">
        <v>80582.65320565569</v>
      </c>
      <c r="F250" s="116">
        <v>805826.5320565569</v>
      </c>
      <c r="G250" s="110">
        <v>1</v>
      </c>
      <c r="H250" s="150"/>
      <c r="I250" s="116"/>
      <c r="J250" s="116"/>
      <c r="K250" s="116"/>
      <c r="L250" s="116"/>
      <c r="M250" s="118"/>
      <c r="N250" s="113"/>
      <c r="O250" s="114">
        <f t="shared" si="27"/>
        <v>0</v>
      </c>
      <c r="P250" s="115">
        <f t="shared" si="28"/>
        <v>0</v>
      </c>
      <c r="Q250" s="116"/>
      <c r="R250" s="117" t="str">
        <f t="shared" si="29"/>
        <v/>
      </c>
      <c r="S250" s="118">
        <f t="shared" si="30"/>
        <v>0</v>
      </c>
      <c r="T250" s="119">
        <f t="shared" si="31"/>
        <v>0</v>
      </c>
      <c r="U250" s="120">
        <f t="shared" si="31"/>
        <v>0</v>
      </c>
      <c r="V250" s="115">
        <f t="shared" si="32"/>
        <v>0</v>
      </c>
      <c r="W250" s="117">
        <f t="shared" si="33"/>
        <v>0</v>
      </c>
      <c r="X250" s="117" t="str">
        <f t="shared" si="34"/>
        <v/>
      </c>
      <c r="Y250" s="118">
        <f t="shared" si="35"/>
        <v>0</v>
      </c>
    </row>
    <row r="251" spans="1:25" ht="16.5" customHeight="1" outlineLevel="1" x14ac:dyDescent="0.55000000000000004">
      <c r="A251" s="38"/>
      <c r="B251" s="219"/>
      <c r="C251" s="220"/>
      <c r="D251" s="221"/>
      <c r="E251" s="210"/>
      <c r="F251" s="116"/>
      <c r="G251" s="110"/>
      <c r="H251" s="150"/>
      <c r="I251" s="116"/>
      <c r="J251" s="116"/>
      <c r="K251" s="116"/>
      <c r="L251" s="116"/>
      <c r="M251" s="118"/>
      <c r="N251" s="113"/>
      <c r="O251" s="114"/>
      <c r="P251" s="115"/>
      <c r="Q251" s="116"/>
      <c r="R251" s="117"/>
      <c r="S251" s="118"/>
      <c r="T251" s="119"/>
      <c r="U251" s="120"/>
      <c r="V251" s="115"/>
      <c r="W251" s="117"/>
      <c r="X251" s="117"/>
      <c r="Y251" s="118"/>
    </row>
    <row r="252" spans="1:25" ht="16.5" customHeight="1" outlineLevel="1" x14ac:dyDescent="0.55000000000000004">
      <c r="A252" s="38" t="s">
        <v>385</v>
      </c>
      <c r="B252" s="219" t="s">
        <v>37</v>
      </c>
      <c r="C252" s="220" t="s">
        <v>243</v>
      </c>
      <c r="D252" s="221">
        <v>3</v>
      </c>
      <c r="E252" s="210">
        <v>30703.080597485692</v>
      </c>
      <c r="F252" s="116">
        <v>92109.241792457076</v>
      </c>
      <c r="G252" s="110">
        <v>1</v>
      </c>
      <c r="H252" s="150"/>
      <c r="I252" s="116"/>
      <c r="J252" s="116"/>
      <c r="K252" s="116"/>
      <c r="L252" s="116"/>
      <c r="M252" s="118"/>
      <c r="N252" s="113"/>
      <c r="O252" s="114">
        <f t="shared" si="27"/>
        <v>0</v>
      </c>
      <c r="P252" s="115">
        <f t="shared" si="28"/>
        <v>0</v>
      </c>
      <c r="Q252" s="116"/>
      <c r="R252" s="117" t="str">
        <f t="shared" si="29"/>
        <v/>
      </c>
      <c r="S252" s="118">
        <f t="shared" si="30"/>
        <v>0</v>
      </c>
      <c r="T252" s="119">
        <f t="shared" si="31"/>
        <v>0</v>
      </c>
      <c r="U252" s="120">
        <f t="shared" si="31"/>
        <v>0</v>
      </c>
      <c r="V252" s="115">
        <f t="shared" si="32"/>
        <v>0</v>
      </c>
      <c r="W252" s="117">
        <f t="shared" si="33"/>
        <v>0</v>
      </c>
      <c r="X252" s="117" t="str">
        <f t="shared" si="34"/>
        <v/>
      </c>
      <c r="Y252" s="118">
        <f t="shared" si="35"/>
        <v>0</v>
      </c>
    </row>
    <row r="253" spans="1:25" ht="16.5" customHeight="1" outlineLevel="1" x14ac:dyDescent="0.55000000000000004">
      <c r="A253" s="38"/>
      <c r="B253" s="219"/>
      <c r="C253" s="220"/>
      <c r="D253" s="221"/>
      <c r="E253" s="210"/>
      <c r="F253" s="116"/>
      <c r="G253" s="110"/>
      <c r="H253" s="150"/>
      <c r="I253" s="116"/>
      <c r="J253" s="116"/>
      <c r="K253" s="116"/>
      <c r="L253" s="116"/>
      <c r="M253" s="118"/>
      <c r="N253" s="113"/>
      <c r="O253" s="114"/>
      <c r="P253" s="115"/>
      <c r="Q253" s="116"/>
      <c r="R253" s="117"/>
      <c r="S253" s="118"/>
      <c r="T253" s="119"/>
      <c r="U253" s="120"/>
      <c r="V253" s="115"/>
      <c r="W253" s="117"/>
      <c r="X253" s="117"/>
      <c r="Y253" s="118"/>
    </row>
    <row r="254" spans="1:25" ht="16.5" customHeight="1" outlineLevel="1" x14ac:dyDescent="0.55000000000000004">
      <c r="A254" s="38" t="s">
        <v>386</v>
      </c>
      <c r="B254" s="219" t="s">
        <v>36</v>
      </c>
      <c r="C254" s="220" t="s">
        <v>243</v>
      </c>
      <c r="D254" s="221">
        <v>4</v>
      </c>
      <c r="E254" s="210">
        <v>27147.320944425224</v>
      </c>
      <c r="F254" s="116">
        <v>108589.2837777009</v>
      </c>
      <c r="G254" s="110">
        <v>1</v>
      </c>
      <c r="H254" s="150"/>
      <c r="I254" s="116"/>
      <c r="J254" s="116"/>
      <c r="K254" s="116"/>
      <c r="L254" s="116"/>
      <c r="M254" s="118"/>
      <c r="N254" s="113"/>
      <c r="O254" s="114">
        <f t="shared" si="27"/>
        <v>0</v>
      </c>
      <c r="P254" s="115">
        <f t="shared" si="28"/>
        <v>0</v>
      </c>
      <c r="Q254" s="116"/>
      <c r="R254" s="117" t="str">
        <f t="shared" si="29"/>
        <v/>
      </c>
      <c r="S254" s="118">
        <f t="shared" si="30"/>
        <v>0</v>
      </c>
      <c r="T254" s="119">
        <f t="shared" si="31"/>
        <v>0</v>
      </c>
      <c r="U254" s="120">
        <f t="shared" si="31"/>
        <v>0</v>
      </c>
      <c r="V254" s="115">
        <f t="shared" si="32"/>
        <v>0</v>
      </c>
      <c r="W254" s="117">
        <f t="shared" si="33"/>
        <v>0</v>
      </c>
      <c r="X254" s="117" t="str">
        <f t="shared" si="34"/>
        <v/>
      </c>
      <c r="Y254" s="118">
        <f t="shared" si="35"/>
        <v>0</v>
      </c>
    </row>
    <row r="255" spans="1:25" ht="16.5" customHeight="1" outlineLevel="1" x14ac:dyDescent="0.55000000000000004">
      <c r="A255" s="38"/>
      <c r="B255" s="219"/>
      <c r="C255" s="220"/>
      <c r="D255" s="221"/>
      <c r="E255" s="210"/>
      <c r="F255" s="116"/>
      <c r="G255" s="110"/>
      <c r="H255" s="150"/>
      <c r="I255" s="116"/>
      <c r="J255" s="116"/>
      <c r="K255" s="116"/>
      <c r="L255" s="116"/>
      <c r="M255" s="118"/>
      <c r="N255" s="113"/>
      <c r="O255" s="114"/>
      <c r="P255" s="115"/>
      <c r="Q255" s="116"/>
      <c r="R255" s="117"/>
      <c r="S255" s="118"/>
      <c r="T255" s="119"/>
      <c r="U255" s="120"/>
      <c r="V255" s="115"/>
      <c r="W255" s="117"/>
      <c r="X255" s="117"/>
      <c r="Y255" s="118"/>
    </row>
    <row r="256" spans="1:25" ht="16.5" customHeight="1" outlineLevel="1" x14ac:dyDescent="0.55000000000000004">
      <c r="A256" s="38" t="s">
        <v>387</v>
      </c>
      <c r="B256" s="219" t="s">
        <v>35</v>
      </c>
      <c r="C256" s="220" t="s">
        <v>239</v>
      </c>
      <c r="D256" s="221">
        <v>40</v>
      </c>
      <c r="E256" s="210">
        <v>6032.7379876500499</v>
      </c>
      <c r="F256" s="116">
        <v>241309.51950600199</v>
      </c>
      <c r="G256" s="110">
        <v>1</v>
      </c>
      <c r="H256" s="150"/>
      <c r="I256" s="116"/>
      <c r="J256" s="116"/>
      <c r="K256" s="116"/>
      <c r="L256" s="116"/>
      <c r="M256" s="118"/>
      <c r="N256" s="113"/>
      <c r="O256" s="114">
        <f t="shared" si="27"/>
        <v>0</v>
      </c>
      <c r="P256" s="115">
        <f t="shared" si="28"/>
        <v>0</v>
      </c>
      <c r="Q256" s="116"/>
      <c r="R256" s="117" t="str">
        <f t="shared" si="29"/>
        <v/>
      </c>
      <c r="S256" s="118">
        <f t="shared" si="30"/>
        <v>0</v>
      </c>
      <c r="T256" s="119">
        <f t="shared" si="31"/>
        <v>0</v>
      </c>
      <c r="U256" s="120">
        <f t="shared" si="31"/>
        <v>0</v>
      </c>
      <c r="V256" s="115">
        <f t="shared" si="32"/>
        <v>0</v>
      </c>
      <c r="W256" s="117">
        <f t="shared" si="33"/>
        <v>0</v>
      </c>
      <c r="X256" s="117" t="str">
        <f t="shared" si="34"/>
        <v/>
      </c>
      <c r="Y256" s="118">
        <f t="shared" si="35"/>
        <v>0</v>
      </c>
    </row>
    <row r="257" spans="1:25" ht="16.5" customHeight="1" outlineLevel="1" x14ac:dyDescent="0.55000000000000004">
      <c r="A257" s="38"/>
      <c r="B257" s="219"/>
      <c r="C257" s="220"/>
      <c r="D257" s="221"/>
      <c r="E257" s="210"/>
      <c r="F257" s="116"/>
      <c r="G257" s="110"/>
      <c r="H257" s="150"/>
      <c r="I257" s="116"/>
      <c r="J257" s="116"/>
      <c r="K257" s="116"/>
      <c r="L257" s="116"/>
      <c r="M257" s="118"/>
      <c r="N257" s="113"/>
      <c r="O257" s="114"/>
      <c r="P257" s="115"/>
      <c r="Q257" s="116"/>
      <c r="R257" s="117"/>
      <c r="S257" s="118"/>
      <c r="T257" s="119"/>
      <c r="U257" s="120"/>
      <c r="V257" s="115"/>
      <c r="W257" s="117"/>
      <c r="X257" s="117"/>
      <c r="Y257" s="118"/>
    </row>
    <row r="258" spans="1:25" ht="16.5" customHeight="1" outlineLevel="1" x14ac:dyDescent="0.55000000000000004">
      <c r="A258" s="38" t="s">
        <v>388</v>
      </c>
      <c r="B258" s="219" t="s">
        <v>34</v>
      </c>
      <c r="C258" s="220" t="s">
        <v>243</v>
      </c>
      <c r="D258" s="221">
        <v>4.2</v>
      </c>
      <c r="E258" s="210">
        <v>581410.39693214034</v>
      </c>
      <c r="F258" s="116">
        <v>2441923.6671149894</v>
      </c>
      <c r="G258" s="110">
        <v>1</v>
      </c>
      <c r="H258" s="150"/>
      <c r="I258" s="116"/>
      <c r="J258" s="116"/>
      <c r="K258" s="116"/>
      <c r="L258" s="116"/>
      <c r="M258" s="118"/>
      <c r="N258" s="113"/>
      <c r="O258" s="114">
        <f t="shared" si="27"/>
        <v>0</v>
      </c>
      <c r="P258" s="115">
        <f t="shared" si="28"/>
        <v>0</v>
      </c>
      <c r="Q258" s="116"/>
      <c r="R258" s="117" t="str">
        <f t="shared" si="29"/>
        <v/>
      </c>
      <c r="S258" s="118">
        <f t="shared" si="30"/>
        <v>0</v>
      </c>
      <c r="T258" s="119">
        <f t="shared" si="31"/>
        <v>0</v>
      </c>
      <c r="U258" s="120">
        <f t="shared" si="31"/>
        <v>0</v>
      </c>
      <c r="V258" s="115">
        <f t="shared" si="32"/>
        <v>0</v>
      </c>
      <c r="W258" s="117">
        <f t="shared" si="33"/>
        <v>0</v>
      </c>
      <c r="X258" s="117" t="str">
        <f t="shared" si="34"/>
        <v/>
      </c>
      <c r="Y258" s="118">
        <f t="shared" si="35"/>
        <v>0</v>
      </c>
    </row>
    <row r="259" spans="1:25" ht="16.5" customHeight="1" outlineLevel="1" x14ac:dyDescent="0.55000000000000004">
      <c r="A259" s="38"/>
      <c r="B259" s="219"/>
      <c r="C259" s="220"/>
      <c r="D259" s="221"/>
      <c r="E259" s="210"/>
      <c r="F259" s="116"/>
      <c r="G259" s="110"/>
      <c r="H259" s="150"/>
      <c r="I259" s="116"/>
      <c r="J259" s="116"/>
      <c r="K259" s="116"/>
      <c r="L259" s="116"/>
      <c r="M259" s="118"/>
      <c r="N259" s="113"/>
      <c r="O259" s="114"/>
      <c r="P259" s="115"/>
      <c r="Q259" s="116"/>
      <c r="R259" s="117"/>
      <c r="S259" s="118"/>
      <c r="T259" s="119"/>
      <c r="U259" s="120"/>
      <c r="V259" s="115"/>
      <c r="W259" s="117"/>
      <c r="X259" s="117"/>
      <c r="Y259" s="118"/>
    </row>
    <row r="260" spans="1:25" ht="16.5" customHeight="1" outlineLevel="1" x14ac:dyDescent="0.55000000000000004">
      <c r="A260" s="38" t="s">
        <v>389</v>
      </c>
      <c r="B260" s="219" t="s">
        <v>33</v>
      </c>
      <c r="C260" s="220" t="s">
        <v>239</v>
      </c>
      <c r="D260" s="221">
        <v>19.5</v>
      </c>
      <c r="E260" s="210">
        <v>19175.488603601945</v>
      </c>
      <c r="F260" s="116">
        <v>373922.02777023794</v>
      </c>
      <c r="G260" s="110">
        <v>1</v>
      </c>
      <c r="H260" s="150"/>
      <c r="I260" s="116"/>
      <c r="J260" s="116"/>
      <c r="K260" s="116"/>
      <c r="L260" s="116"/>
      <c r="M260" s="118"/>
      <c r="N260" s="113"/>
      <c r="O260" s="114">
        <f t="shared" si="27"/>
        <v>0</v>
      </c>
      <c r="P260" s="115">
        <f t="shared" si="28"/>
        <v>0</v>
      </c>
      <c r="Q260" s="116"/>
      <c r="R260" s="117" t="str">
        <f t="shared" si="29"/>
        <v/>
      </c>
      <c r="S260" s="118">
        <f t="shared" si="30"/>
        <v>0</v>
      </c>
      <c r="T260" s="119">
        <f t="shared" si="31"/>
        <v>0</v>
      </c>
      <c r="U260" s="120">
        <f t="shared" si="31"/>
        <v>0</v>
      </c>
      <c r="V260" s="115">
        <f t="shared" si="32"/>
        <v>0</v>
      </c>
      <c r="W260" s="117">
        <f t="shared" si="33"/>
        <v>0</v>
      </c>
      <c r="X260" s="117" t="str">
        <f t="shared" si="34"/>
        <v/>
      </c>
      <c r="Y260" s="118">
        <f t="shared" si="35"/>
        <v>0</v>
      </c>
    </row>
    <row r="261" spans="1:25" ht="16.5" customHeight="1" outlineLevel="1" x14ac:dyDescent="0.55000000000000004">
      <c r="A261" s="38"/>
      <c r="B261" s="219"/>
      <c r="C261" s="220"/>
      <c r="D261" s="221"/>
      <c r="E261" s="210"/>
      <c r="F261" s="116"/>
      <c r="G261" s="110"/>
      <c r="H261" s="150"/>
      <c r="I261" s="116"/>
      <c r="J261" s="116"/>
      <c r="K261" s="116"/>
      <c r="L261" s="116"/>
      <c r="M261" s="118"/>
      <c r="N261" s="113"/>
      <c r="O261" s="114"/>
      <c r="P261" s="115"/>
      <c r="Q261" s="116"/>
      <c r="R261" s="117"/>
      <c r="S261" s="118"/>
      <c r="T261" s="119"/>
      <c r="U261" s="120"/>
      <c r="V261" s="115"/>
      <c r="W261" s="117"/>
      <c r="X261" s="117"/>
      <c r="Y261" s="118"/>
    </row>
    <row r="262" spans="1:25" ht="16.5" customHeight="1" outlineLevel="1" x14ac:dyDescent="0.55000000000000004">
      <c r="A262" s="38" t="s">
        <v>390</v>
      </c>
      <c r="B262" s="219" t="s">
        <v>31</v>
      </c>
      <c r="C262" s="220" t="s">
        <v>225</v>
      </c>
      <c r="D262" s="221">
        <v>1</v>
      </c>
      <c r="E262" s="210">
        <v>128067.61462294061</v>
      </c>
      <c r="F262" s="116">
        <v>128067.61462294061</v>
      </c>
      <c r="G262" s="110">
        <v>1</v>
      </c>
      <c r="H262" s="150"/>
      <c r="I262" s="116"/>
      <c r="J262" s="116"/>
      <c r="K262" s="116"/>
      <c r="L262" s="116"/>
      <c r="M262" s="118"/>
      <c r="N262" s="113"/>
      <c r="O262" s="114">
        <f t="shared" si="27"/>
        <v>0</v>
      </c>
      <c r="P262" s="115">
        <f t="shared" si="28"/>
        <v>0</v>
      </c>
      <c r="Q262" s="116"/>
      <c r="R262" s="117" t="str">
        <f t="shared" si="29"/>
        <v/>
      </c>
      <c r="S262" s="118">
        <f t="shared" si="30"/>
        <v>0</v>
      </c>
      <c r="T262" s="119">
        <f t="shared" si="31"/>
        <v>0</v>
      </c>
      <c r="U262" s="120">
        <f t="shared" si="31"/>
        <v>0</v>
      </c>
      <c r="V262" s="115">
        <f t="shared" si="32"/>
        <v>0</v>
      </c>
      <c r="W262" s="117">
        <f t="shared" si="33"/>
        <v>0</v>
      </c>
      <c r="X262" s="117" t="str">
        <f t="shared" si="34"/>
        <v/>
      </c>
      <c r="Y262" s="118">
        <f t="shared" si="35"/>
        <v>0</v>
      </c>
    </row>
    <row r="263" spans="1:25" ht="16.5" customHeight="1" outlineLevel="1" x14ac:dyDescent="0.55000000000000004">
      <c r="A263" s="38"/>
      <c r="B263" s="219"/>
      <c r="C263" s="220"/>
      <c r="D263" s="221"/>
      <c r="E263" s="210"/>
      <c r="F263" s="116"/>
      <c r="G263" s="110"/>
      <c r="H263" s="150"/>
      <c r="I263" s="116"/>
      <c r="J263" s="116"/>
      <c r="K263" s="116"/>
      <c r="L263" s="116"/>
      <c r="M263" s="118"/>
      <c r="N263" s="113"/>
      <c r="O263" s="114"/>
      <c r="P263" s="115"/>
      <c r="Q263" s="116"/>
      <c r="R263" s="117"/>
      <c r="S263" s="118"/>
      <c r="T263" s="119"/>
      <c r="U263" s="120"/>
      <c r="V263" s="115"/>
      <c r="W263" s="117"/>
      <c r="X263" s="117"/>
      <c r="Y263" s="118"/>
    </row>
    <row r="264" spans="1:25" ht="16.5" customHeight="1" outlineLevel="1" x14ac:dyDescent="0.55000000000000004">
      <c r="A264" s="52" t="s">
        <v>392</v>
      </c>
      <c r="B264" s="219" t="s">
        <v>29</v>
      </c>
      <c r="C264" s="220" t="s">
        <v>235</v>
      </c>
      <c r="D264" s="221">
        <v>6</v>
      </c>
      <c r="E264" s="210">
        <v>204309.80064154186</v>
      </c>
      <c r="F264" s="116">
        <v>1225858.8038492512</v>
      </c>
      <c r="G264" s="110">
        <v>1</v>
      </c>
      <c r="H264" s="150"/>
      <c r="I264" s="116"/>
      <c r="J264" s="116"/>
      <c r="K264" s="116"/>
      <c r="L264" s="116"/>
      <c r="M264" s="118"/>
      <c r="N264" s="113"/>
      <c r="O264" s="114">
        <f t="shared" si="27"/>
        <v>0</v>
      </c>
      <c r="P264" s="115">
        <f t="shared" si="28"/>
        <v>0</v>
      </c>
      <c r="Q264" s="116"/>
      <c r="R264" s="117" t="str">
        <f t="shared" si="29"/>
        <v/>
      </c>
      <c r="S264" s="118">
        <f t="shared" si="30"/>
        <v>0</v>
      </c>
      <c r="T264" s="119">
        <f t="shared" si="31"/>
        <v>0</v>
      </c>
      <c r="U264" s="120">
        <f t="shared" si="31"/>
        <v>0</v>
      </c>
      <c r="V264" s="115">
        <f t="shared" si="32"/>
        <v>0</v>
      </c>
      <c r="W264" s="117">
        <f t="shared" si="33"/>
        <v>0</v>
      </c>
      <c r="X264" s="117" t="str">
        <f t="shared" si="34"/>
        <v/>
      </c>
      <c r="Y264" s="118">
        <f t="shared" si="35"/>
        <v>0</v>
      </c>
    </row>
    <row r="265" spans="1:25" ht="16.5" customHeight="1" outlineLevel="1" x14ac:dyDescent="0.55000000000000004">
      <c r="A265" s="53" t="s">
        <v>393</v>
      </c>
      <c r="B265" s="219" t="s">
        <v>25</v>
      </c>
      <c r="C265" s="220"/>
      <c r="D265" s="221"/>
      <c r="E265" s="210"/>
      <c r="F265" s="116"/>
      <c r="G265" s="110"/>
      <c r="H265" s="150"/>
      <c r="I265" s="116"/>
      <c r="J265" s="116"/>
      <c r="K265" s="116"/>
      <c r="L265" s="116"/>
      <c r="M265" s="118"/>
      <c r="N265" s="113"/>
      <c r="O265" s="114"/>
      <c r="P265" s="115"/>
      <c r="Q265" s="116"/>
      <c r="R265" s="117"/>
      <c r="S265" s="118"/>
      <c r="T265" s="119"/>
      <c r="U265" s="120"/>
      <c r="V265" s="115"/>
      <c r="W265" s="117"/>
      <c r="X265" s="117"/>
      <c r="Y265" s="118"/>
    </row>
    <row r="266" spans="1:25" ht="16.5" customHeight="1" outlineLevel="1" x14ac:dyDescent="0.55000000000000004">
      <c r="A266" s="54" t="s">
        <v>394</v>
      </c>
      <c r="B266" s="219" t="s">
        <v>28</v>
      </c>
      <c r="C266" s="220"/>
      <c r="D266" s="221"/>
      <c r="E266" s="210"/>
      <c r="F266" s="116"/>
      <c r="G266" s="110"/>
      <c r="H266" s="150"/>
      <c r="I266" s="116"/>
      <c r="J266" s="116"/>
      <c r="K266" s="116"/>
      <c r="L266" s="116"/>
      <c r="M266" s="118"/>
      <c r="N266" s="113"/>
      <c r="O266" s="114"/>
      <c r="P266" s="115"/>
      <c r="Q266" s="116"/>
      <c r="R266" s="117"/>
      <c r="S266" s="118"/>
      <c r="T266" s="119"/>
      <c r="U266" s="120"/>
      <c r="V266" s="115"/>
      <c r="W266" s="117"/>
      <c r="X266" s="117"/>
      <c r="Y266" s="118"/>
    </row>
    <row r="267" spans="1:25" ht="16.5" customHeight="1" outlineLevel="1" x14ac:dyDescent="0.55000000000000004">
      <c r="A267" s="54"/>
      <c r="B267" s="219"/>
      <c r="C267" s="220"/>
      <c r="D267" s="221"/>
      <c r="E267" s="210"/>
      <c r="F267" s="116"/>
      <c r="G267" s="110"/>
      <c r="H267" s="150"/>
      <c r="I267" s="116"/>
      <c r="J267" s="116"/>
      <c r="K267" s="116"/>
      <c r="L267" s="116"/>
      <c r="M267" s="118"/>
      <c r="N267" s="113"/>
      <c r="O267" s="114"/>
      <c r="P267" s="115"/>
      <c r="Q267" s="116"/>
      <c r="R267" s="117"/>
      <c r="S267" s="118"/>
      <c r="T267" s="119"/>
      <c r="U267" s="120"/>
      <c r="V267" s="115"/>
      <c r="W267" s="117"/>
      <c r="X267" s="117"/>
      <c r="Y267" s="118"/>
    </row>
    <row r="268" spans="1:25" ht="16.5" customHeight="1" outlineLevel="1" x14ac:dyDescent="0.55000000000000004">
      <c r="A268" s="52" t="s">
        <v>395</v>
      </c>
      <c r="B268" s="219" t="s">
        <v>396</v>
      </c>
      <c r="C268" s="220" t="s">
        <v>243</v>
      </c>
      <c r="D268" s="221">
        <v>1.3</v>
      </c>
      <c r="E268" s="210">
        <v>37620.388036286255</v>
      </c>
      <c r="F268" s="116">
        <v>48906.504447172134</v>
      </c>
      <c r="G268" s="110">
        <v>1</v>
      </c>
      <c r="H268" s="150"/>
      <c r="I268" s="116"/>
      <c r="J268" s="116"/>
      <c r="K268" s="116"/>
      <c r="L268" s="116"/>
      <c r="M268" s="118"/>
      <c r="N268" s="113"/>
      <c r="O268" s="114">
        <f t="shared" si="27"/>
        <v>0</v>
      </c>
      <c r="P268" s="115">
        <f t="shared" si="28"/>
        <v>0</v>
      </c>
      <c r="Q268" s="116"/>
      <c r="R268" s="117" t="str">
        <f t="shared" si="29"/>
        <v/>
      </c>
      <c r="S268" s="118">
        <f t="shared" si="30"/>
        <v>0</v>
      </c>
      <c r="T268" s="119">
        <f t="shared" si="31"/>
        <v>0</v>
      </c>
      <c r="U268" s="120">
        <f t="shared" si="31"/>
        <v>0</v>
      </c>
      <c r="V268" s="115">
        <f t="shared" si="32"/>
        <v>0</v>
      </c>
      <c r="W268" s="117">
        <f t="shared" si="33"/>
        <v>0</v>
      </c>
      <c r="X268" s="117" t="str">
        <f t="shared" si="34"/>
        <v/>
      </c>
      <c r="Y268" s="118">
        <f t="shared" si="35"/>
        <v>0</v>
      </c>
    </row>
    <row r="269" spans="1:25" ht="16.5" customHeight="1" outlineLevel="1" x14ac:dyDescent="0.55000000000000004">
      <c r="A269" s="52"/>
      <c r="B269" s="219"/>
      <c r="C269" s="220"/>
      <c r="D269" s="221"/>
      <c r="E269" s="210"/>
      <c r="F269" s="116"/>
      <c r="G269" s="110"/>
      <c r="H269" s="150"/>
      <c r="I269" s="116"/>
      <c r="J269" s="116"/>
      <c r="K269" s="116"/>
      <c r="L269" s="116"/>
      <c r="M269" s="118"/>
      <c r="N269" s="113"/>
      <c r="O269" s="114"/>
      <c r="P269" s="115"/>
      <c r="Q269" s="116"/>
      <c r="R269" s="117"/>
      <c r="S269" s="118"/>
      <c r="T269" s="119"/>
      <c r="U269" s="120"/>
      <c r="V269" s="115"/>
      <c r="W269" s="117"/>
      <c r="X269" s="117"/>
      <c r="Y269" s="118"/>
    </row>
    <row r="270" spans="1:25" ht="16.5" customHeight="1" outlineLevel="1" x14ac:dyDescent="0.55000000000000004">
      <c r="A270" s="38" t="s">
        <v>397</v>
      </c>
      <c r="B270" s="219" t="s">
        <v>36</v>
      </c>
      <c r="C270" s="220" t="s">
        <v>243</v>
      </c>
      <c r="D270" s="221">
        <v>1.8</v>
      </c>
      <c r="E270" s="210">
        <v>22833.029664088855</v>
      </c>
      <c r="F270" s="116">
        <v>41099.453395359938</v>
      </c>
      <c r="G270" s="110">
        <v>1</v>
      </c>
      <c r="H270" s="150"/>
      <c r="I270" s="116"/>
      <c r="J270" s="116"/>
      <c r="K270" s="116"/>
      <c r="L270" s="116"/>
      <c r="M270" s="118"/>
      <c r="N270" s="113"/>
      <c r="O270" s="114">
        <f t="shared" si="27"/>
        <v>0</v>
      </c>
      <c r="P270" s="115">
        <f t="shared" si="28"/>
        <v>0</v>
      </c>
      <c r="Q270" s="116"/>
      <c r="R270" s="117" t="str">
        <f t="shared" si="29"/>
        <v/>
      </c>
      <c r="S270" s="118">
        <f t="shared" si="30"/>
        <v>0</v>
      </c>
      <c r="T270" s="119">
        <f t="shared" si="31"/>
        <v>0</v>
      </c>
      <c r="U270" s="120">
        <f t="shared" si="31"/>
        <v>0</v>
      </c>
      <c r="V270" s="115">
        <f t="shared" si="32"/>
        <v>0</v>
      </c>
      <c r="W270" s="117">
        <f t="shared" si="33"/>
        <v>0</v>
      </c>
      <c r="X270" s="117" t="str">
        <f t="shared" si="34"/>
        <v/>
      </c>
      <c r="Y270" s="118">
        <f t="shared" si="35"/>
        <v>0</v>
      </c>
    </row>
    <row r="271" spans="1:25" ht="16.5" customHeight="1" outlineLevel="1" x14ac:dyDescent="0.55000000000000004">
      <c r="A271" s="38"/>
      <c r="B271" s="219"/>
      <c r="C271" s="220"/>
      <c r="D271" s="221"/>
      <c r="E271" s="210"/>
      <c r="F271" s="116"/>
      <c r="G271" s="110"/>
      <c r="H271" s="150"/>
      <c r="I271" s="116"/>
      <c r="J271" s="116"/>
      <c r="K271" s="116"/>
      <c r="L271" s="116"/>
      <c r="M271" s="118"/>
      <c r="N271" s="113"/>
      <c r="O271" s="114"/>
      <c r="P271" s="115"/>
      <c r="Q271" s="116"/>
      <c r="R271" s="117"/>
      <c r="S271" s="118"/>
      <c r="T271" s="119"/>
      <c r="U271" s="120"/>
      <c r="V271" s="115"/>
      <c r="W271" s="117"/>
      <c r="X271" s="117"/>
      <c r="Y271" s="118"/>
    </row>
    <row r="272" spans="1:25" ht="16.5" customHeight="1" outlineLevel="1" x14ac:dyDescent="0.55000000000000004">
      <c r="A272" s="38" t="s">
        <v>398</v>
      </c>
      <c r="B272" s="219" t="s">
        <v>35</v>
      </c>
      <c r="C272" s="220" t="s">
        <v>239</v>
      </c>
      <c r="D272" s="221">
        <v>18</v>
      </c>
      <c r="E272" s="210">
        <v>5074.0065920197458</v>
      </c>
      <c r="F272" s="116">
        <v>91332.118656355422</v>
      </c>
      <c r="G272" s="110">
        <v>1</v>
      </c>
      <c r="H272" s="150"/>
      <c r="I272" s="116"/>
      <c r="J272" s="116"/>
      <c r="K272" s="116"/>
      <c r="L272" s="116"/>
      <c r="M272" s="118"/>
      <c r="N272" s="113"/>
      <c r="O272" s="114">
        <f t="shared" si="27"/>
        <v>0</v>
      </c>
      <c r="P272" s="115">
        <f t="shared" si="28"/>
        <v>0</v>
      </c>
      <c r="Q272" s="116"/>
      <c r="R272" s="117" t="str">
        <f t="shared" si="29"/>
        <v/>
      </c>
      <c r="S272" s="118">
        <f t="shared" si="30"/>
        <v>0</v>
      </c>
      <c r="T272" s="119">
        <f t="shared" si="31"/>
        <v>0</v>
      </c>
      <c r="U272" s="120">
        <f t="shared" si="31"/>
        <v>0</v>
      </c>
      <c r="V272" s="115">
        <f t="shared" si="32"/>
        <v>0</v>
      </c>
      <c r="W272" s="117">
        <f t="shared" si="33"/>
        <v>0</v>
      </c>
      <c r="X272" s="117" t="str">
        <f t="shared" si="34"/>
        <v/>
      </c>
      <c r="Y272" s="118">
        <f t="shared" si="35"/>
        <v>0</v>
      </c>
    </row>
    <row r="273" spans="1:25" ht="16.5" customHeight="1" outlineLevel="1" x14ac:dyDescent="0.55000000000000004">
      <c r="A273" s="38"/>
      <c r="B273" s="219"/>
      <c r="C273" s="220"/>
      <c r="D273" s="221"/>
      <c r="E273" s="210"/>
      <c r="F273" s="116"/>
      <c r="G273" s="110"/>
      <c r="H273" s="150"/>
      <c r="I273" s="116"/>
      <c r="J273" s="116"/>
      <c r="K273" s="116"/>
      <c r="L273" s="116"/>
      <c r="M273" s="118"/>
      <c r="N273" s="113"/>
      <c r="O273" s="114"/>
      <c r="P273" s="115"/>
      <c r="Q273" s="116"/>
      <c r="R273" s="117"/>
      <c r="S273" s="118"/>
      <c r="T273" s="119"/>
      <c r="U273" s="120"/>
      <c r="V273" s="115"/>
      <c r="W273" s="117"/>
      <c r="X273" s="117"/>
      <c r="Y273" s="118"/>
    </row>
    <row r="274" spans="1:25" ht="16.5" customHeight="1" outlineLevel="1" x14ac:dyDescent="0.55000000000000004">
      <c r="A274" s="38" t="s">
        <v>399</v>
      </c>
      <c r="B274" s="219" t="s">
        <v>400</v>
      </c>
      <c r="C274" s="220" t="s">
        <v>243</v>
      </c>
      <c r="D274" s="221">
        <v>2.65</v>
      </c>
      <c r="E274" s="210">
        <v>489011.82062635053</v>
      </c>
      <c r="F274" s="116">
        <v>1295881.3246598288</v>
      </c>
      <c r="G274" s="110">
        <v>1</v>
      </c>
      <c r="H274" s="150"/>
      <c r="I274" s="116"/>
      <c r="J274" s="116"/>
      <c r="K274" s="116"/>
      <c r="L274" s="116"/>
      <c r="M274" s="118"/>
      <c r="N274" s="113"/>
      <c r="O274" s="114">
        <f t="shared" si="27"/>
        <v>0</v>
      </c>
      <c r="P274" s="115">
        <f t="shared" si="28"/>
        <v>0</v>
      </c>
      <c r="Q274" s="116"/>
      <c r="R274" s="117" t="str">
        <f t="shared" si="29"/>
        <v/>
      </c>
      <c r="S274" s="118">
        <f t="shared" si="30"/>
        <v>0</v>
      </c>
      <c r="T274" s="119">
        <f t="shared" si="31"/>
        <v>0</v>
      </c>
      <c r="U274" s="120">
        <f t="shared" si="31"/>
        <v>0</v>
      </c>
      <c r="V274" s="115">
        <f t="shared" si="32"/>
        <v>0</v>
      </c>
      <c r="W274" s="117">
        <f t="shared" si="33"/>
        <v>0</v>
      </c>
      <c r="X274" s="117" t="str">
        <f t="shared" si="34"/>
        <v/>
      </c>
      <c r="Y274" s="118">
        <f t="shared" si="35"/>
        <v>0</v>
      </c>
    </row>
    <row r="275" spans="1:25" ht="16.5" customHeight="1" outlineLevel="1" x14ac:dyDescent="0.55000000000000004">
      <c r="A275" s="38"/>
      <c r="B275" s="219"/>
      <c r="C275" s="220"/>
      <c r="D275" s="221"/>
      <c r="E275" s="210"/>
      <c r="F275" s="116"/>
      <c r="G275" s="110"/>
      <c r="H275" s="150"/>
      <c r="I275" s="116"/>
      <c r="J275" s="116"/>
      <c r="K275" s="116"/>
      <c r="L275" s="116"/>
      <c r="M275" s="118"/>
      <c r="N275" s="113"/>
      <c r="O275" s="114"/>
      <c r="P275" s="115"/>
      <c r="Q275" s="116"/>
      <c r="R275" s="117"/>
      <c r="S275" s="118"/>
      <c r="T275" s="119"/>
      <c r="U275" s="120"/>
      <c r="V275" s="115"/>
      <c r="W275" s="117"/>
      <c r="X275" s="117"/>
      <c r="Y275" s="118"/>
    </row>
    <row r="276" spans="1:25" ht="16.5" customHeight="1" outlineLevel="1" x14ac:dyDescent="0.55000000000000004">
      <c r="A276" s="38" t="s">
        <v>401</v>
      </c>
      <c r="B276" s="219" t="s">
        <v>402</v>
      </c>
      <c r="C276" s="220" t="s">
        <v>239</v>
      </c>
      <c r="D276" s="221">
        <v>17.5</v>
      </c>
      <c r="E276" s="210">
        <v>26092.356575845795</v>
      </c>
      <c r="F276" s="116">
        <v>456616.24007730139</v>
      </c>
      <c r="G276" s="110">
        <v>1</v>
      </c>
      <c r="H276" s="150"/>
      <c r="I276" s="116"/>
      <c r="J276" s="116"/>
      <c r="K276" s="116"/>
      <c r="L276" s="116"/>
      <c r="M276" s="118"/>
      <c r="N276" s="113"/>
      <c r="O276" s="114">
        <f t="shared" si="27"/>
        <v>0</v>
      </c>
      <c r="P276" s="115">
        <f t="shared" si="28"/>
        <v>0</v>
      </c>
      <c r="Q276" s="116"/>
      <c r="R276" s="117" t="str">
        <f t="shared" si="29"/>
        <v/>
      </c>
      <c r="S276" s="118">
        <f t="shared" si="30"/>
        <v>0</v>
      </c>
      <c r="T276" s="119">
        <f t="shared" si="31"/>
        <v>0</v>
      </c>
      <c r="U276" s="120">
        <f t="shared" si="31"/>
        <v>0</v>
      </c>
      <c r="V276" s="115">
        <f t="shared" si="32"/>
        <v>0</v>
      </c>
      <c r="W276" s="117">
        <f t="shared" si="33"/>
        <v>0</v>
      </c>
      <c r="X276" s="117" t="str">
        <f t="shared" si="34"/>
        <v/>
      </c>
      <c r="Y276" s="118">
        <f t="shared" si="35"/>
        <v>0</v>
      </c>
    </row>
    <row r="277" spans="1:25" ht="16.5" customHeight="1" outlineLevel="1" x14ac:dyDescent="0.55000000000000004">
      <c r="A277" s="38"/>
      <c r="B277" s="219"/>
      <c r="C277" s="220"/>
      <c r="D277" s="221"/>
      <c r="E277" s="210"/>
      <c r="F277" s="116"/>
      <c r="G277" s="110"/>
      <c r="H277" s="150"/>
      <c r="I277" s="116"/>
      <c r="J277" s="116"/>
      <c r="K277" s="116"/>
      <c r="L277" s="116"/>
      <c r="M277" s="118"/>
      <c r="N277" s="113"/>
      <c r="O277" s="114"/>
      <c r="P277" s="115"/>
      <c r="Q277" s="116"/>
      <c r="R277" s="117"/>
      <c r="S277" s="118"/>
      <c r="T277" s="119"/>
      <c r="U277" s="120"/>
      <c r="V277" s="115"/>
      <c r="W277" s="117"/>
      <c r="X277" s="117"/>
      <c r="Y277" s="118"/>
    </row>
    <row r="278" spans="1:25" ht="16.5" customHeight="1" outlineLevel="1" x14ac:dyDescent="0.55000000000000004">
      <c r="A278" s="38" t="s">
        <v>403</v>
      </c>
      <c r="B278" s="219" t="s">
        <v>404</v>
      </c>
      <c r="C278" s="220" t="s">
        <v>239</v>
      </c>
      <c r="D278" s="221">
        <v>17.5</v>
      </c>
      <c r="E278" s="210">
        <v>58026.66379834769</v>
      </c>
      <c r="F278" s="116">
        <v>1015466.6164710845</v>
      </c>
      <c r="G278" s="110">
        <v>1</v>
      </c>
      <c r="H278" s="150"/>
      <c r="I278" s="116"/>
      <c r="J278" s="116"/>
      <c r="K278" s="116"/>
      <c r="L278" s="116"/>
      <c r="M278" s="118"/>
      <c r="N278" s="113"/>
      <c r="O278" s="114">
        <f t="shared" si="27"/>
        <v>0</v>
      </c>
      <c r="P278" s="115">
        <f t="shared" si="28"/>
        <v>0</v>
      </c>
      <c r="Q278" s="116"/>
      <c r="R278" s="117" t="str">
        <f t="shared" si="29"/>
        <v/>
      </c>
      <c r="S278" s="118">
        <f t="shared" si="30"/>
        <v>0</v>
      </c>
      <c r="T278" s="119">
        <f t="shared" si="31"/>
        <v>0</v>
      </c>
      <c r="U278" s="120">
        <f t="shared" si="31"/>
        <v>0</v>
      </c>
      <c r="V278" s="115">
        <f t="shared" si="32"/>
        <v>0</v>
      </c>
      <c r="W278" s="117">
        <f t="shared" si="33"/>
        <v>0</v>
      </c>
      <c r="X278" s="117" t="str">
        <f t="shared" si="34"/>
        <v/>
      </c>
      <c r="Y278" s="118">
        <f t="shared" si="35"/>
        <v>0</v>
      </c>
    </row>
    <row r="279" spans="1:25" ht="16.5" customHeight="1" outlineLevel="1" x14ac:dyDescent="0.55000000000000004">
      <c r="A279" s="54" t="s">
        <v>405</v>
      </c>
      <c r="B279" s="219" t="s">
        <v>27</v>
      </c>
      <c r="C279" s="220"/>
      <c r="D279" s="221"/>
      <c r="E279" s="210"/>
      <c r="F279" s="116"/>
      <c r="G279" s="110"/>
      <c r="H279" s="150"/>
      <c r="I279" s="116"/>
      <c r="J279" s="116"/>
      <c r="K279" s="116"/>
      <c r="L279" s="116"/>
      <c r="M279" s="118"/>
      <c r="N279" s="113"/>
      <c r="O279" s="114"/>
      <c r="P279" s="115"/>
      <c r="Q279" s="116"/>
      <c r="R279" s="117"/>
      <c r="S279" s="118"/>
      <c r="T279" s="119"/>
      <c r="U279" s="120"/>
      <c r="V279" s="115"/>
      <c r="W279" s="117"/>
      <c r="X279" s="117"/>
      <c r="Y279" s="118"/>
    </row>
    <row r="280" spans="1:25" ht="16.5" customHeight="1" outlineLevel="1" x14ac:dyDescent="0.55000000000000004">
      <c r="A280" s="54"/>
      <c r="B280" s="219"/>
      <c r="C280" s="220"/>
      <c r="D280" s="221"/>
      <c r="E280" s="210"/>
      <c r="F280" s="116"/>
      <c r="G280" s="110"/>
      <c r="H280" s="150"/>
      <c r="I280" s="116"/>
      <c r="J280" s="116"/>
      <c r="K280" s="116"/>
      <c r="L280" s="116"/>
      <c r="M280" s="118"/>
      <c r="N280" s="113"/>
      <c r="O280" s="114"/>
      <c r="P280" s="115"/>
      <c r="Q280" s="116"/>
      <c r="R280" s="117"/>
      <c r="S280" s="118"/>
      <c r="T280" s="119"/>
      <c r="U280" s="120"/>
      <c r="V280" s="115"/>
      <c r="W280" s="117"/>
      <c r="X280" s="117"/>
      <c r="Y280" s="118"/>
    </row>
    <row r="281" spans="1:25" ht="16.5" customHeight="1" outlineLevel="1" x14ac:dyDescent="0.55000000000000004">
      <c r="A281" s="38" t="s">
        <v>406</v>
      </c>
      <c r="B281" s="219" t="s">
        <v>407</v>
      </c>
      <c r="C281" s="220" t="s">
        <v>239</v>
      </c>
      <c r="D281" s="221">
        <v>17.5</v>
      </c>
      <c r="E281" s="210">
        <v>14453.516933169576</v>
      </c>
      <c r="F281" s="116">
        <v>252936.54633046759</v>
      </c>
      <c r="G281" s="110">
        <v>1</v>
      </c>
      <c r="H281" s="150"/>
      <c r="I281" s="116"/>
      <c r="J281" s="116"/>
      <c r="K281" s="116"/>
      <c r="L281" s="116"/>
      <c r="M281" s="118"/>
      <c r="N281" s="113"/>
      <c r="O281" s="114">
        <f t="shared" si="27"/>
        <v>0</v>
      </c>
      <c r="P281" s="115">
        <f t="shared" si="28"/>
        <v>0</v>
      </c>
      <c r="Q281" s="116"/>
      <c r="R281" s="117" t="str">
        <f t="shared" si="29"/>
        <v/>
      </c>
      <c r="S281" s="118">
        <f t="shared" si="30"/>
        <v>0</v>
      </c>
      <c r="T281" s="119">
        <f t="shared" si="31"/>
        <v>0</v>
      </c>
      <c r="U281" s="120">
        <f t="shared" si="31"/>
        <v>0</v>
      </c>
      <c r="V281" s="115">
        <f t="shared" si="32"/>
        <v>0</v>
      </c>
      <c r="W281" s="117">
        <f t="shared" si="33"/>
        <v>0</v>
      </c>
      <c r="X281" s="117" t="str">
        <f t="shared" si="34"/>
        <v/>
      </c>
      <c r="Y281" s="118">
        <f t="shared" si="35"/>
        <v>0</v>
      </c>
    </row>
    <row r="282" spans="1:25" ht="16.5" customHeight="1" outlineLevel="1" x14ac:dyDescent="0.55000000000000004">
      <c r="A282" s="38"/>
      <c r="B282" s="219"/>
      <c r="C282" s="220"/>
      <c r="D282" s="221"/>
      <c r="E282" s="210"/>
      <c r="F282" s="116"/>
      <c r="G282" s="110"/>
      <c r="H282" s="150"/>
      <c r="I282" s="116"/>
      <c r="J282" s="116"/>
      <c r="K282" s="116"/>
      <c r="L282" s="116"/>
      <c r="M282" s="118"/>
      <c r="N282" s="113"/>
      <c r="O282" s="114"/>
      <c r="P282" s="115"/>
      <c r="Q282" s="116"/>
      <c r="R282" s="117"/>
      <c r="S282" s="118"/>
      <c r="T282" s="119"/>
      <c r="U282" s="120"/>
      <c r="V282" s="115"/>
      <c r="W282" s="117"/>
      <c r="X282" s="117"/>
      <c r="Y282" s="118"/>
    </row>
    <row r="283" spans="1:25" ht="16.5" customHeight="1" outlineLevel="1" x14ac:dyDescent="0.55000000000000004">
      <c r="A283" s="44" t="s">
        <v>408</v>
      </c>
      <c r="B283" s="219" t="s">
        <v>24</v>
      </c>
      <c r="C283" s="220" t="s">
        <v>235</v>
      </c>
      <c r="D283" s="221">
        <v>2</v>
      </c>
      <c r="E283" s="210">
        <v>24120.369140824754</v>
      </c>
      <c r="F283" s="116">
        <v>48240.738281649508</v>
      </c>
      <c r="G283" s="110">
        <v>1</v>
      </c>
      <c r="H283" s="150"/>
      <c r="I283" s="116"/>
      <c r="J283" s="116"/>
      <c r="K283" s="116"/>
      <c r="L283" s="116"/>
      <c r="M283" s="118"/>
      <c r="N283" s="113"/>
      <c r="O283" s="114">
        <f t="shared" si="27"/>
        <v>0</v>
      </c>
      <c r="P283" s="115">
        <f t="shared" si="28"/>
        <v>0</v>
      </c>
      <c r="Q283" s="116"/>
      <c r="R283" s="117" t="str">
        <f t="shared" si="29"/>
        <v/>
      </c>
      <c r="S283" s="118">
        <f t="shared" si="30"/>
        <v>0</v>
      </c>
      <c r="T283" s="119">
        <f t="shared" si="31"/>
        <v>0</v>
      </c>
      <c r="U283" s="120">
        <f t="shared" si="31"/>
        <v>0</v>
      </c>
      <c r="V283" s="115">
        <f t="shared" si="32"/>
        <v>0</v>
      </c>
      <c r="W283" s="117">
        <f t="shared" si="33"/>
        <v>0</v>
      </c>
      <c r="X283" s="117" t="str">
        <f t="shared" si="34"/>
        <v/>
      </c>
      <c r="Y283" s="118">
        <f t="shared" si="35"/>
        <v>0</v>
      </c>
    </row>
    <row r="284" spans="1:25" ht="16.5" customHeight="1" x14ac:dyDescent="0.55000000000000004">
      <c r="A284" s="43">
        <v>7</v>
      </c>
      <c r="B284" s="222" t="s">
        <v>409</v>
      </c>
      <c r="C284" s="222"/>
      <c r="D284" s="222"/>
      <c r="E284" s="222"/>
      <c r="F284" s="139">
        <f>SUM(F286:F298)</f>
        <v>5893441.333333334</v>
      </c>
      <c r="G284" s="223"/>
      <c r="H284" s="141"/>
      <c r="I284" s="142"/>
      <c r="J284" s="142"/>
      <c r="K284" s="142"/>
      <c r="L284" s="142"/>
      <c r="M284" s="139"/>
      <c r="N284" s="143"/>
      <c r="O284" s="144"/>
      <c r="P284" s="145"/>
      <c r="Q284" s="142"/>
      <c r="R284" s="146"/>
      <c r="S284" s="139">
        <f>SUM(S286:S298)</f>
        <v>0</v>
      </c>
      <c r="T284" s="147"/>
      <c r="U284" s="148"/>
      <c r="V284" s="145"/>
      <c r="W284" s="146"/>
      <c r="X284" s="146"/>
      <c r="Y284" s="139">
        <f>SUM(Y286:Y298)</f>
        <v>0</v>
      </c>
    </row>
    <row r="285" spans="1:25" ht="16.5" customHeight="1" x14ac:dyDescent="0.55000000000000004">
      <c r="A285" s="43"/>
      <c r="B285" s="222"/>
      <c r="C285" s="222"/>
      <c r="D285" s="222"/>
      <c r="E285" s="222"/>
      <c r="F285" s="224"/>
      <c r="G285" s="223"/>
      <c r="H285" s="141"/>
      <c r="I285" s="224"/>
      <c r="J285" s="224"/>
      <c r="K285" s="224"/>
      <c r="L285" s="224"/>
      <c r="M285" s="225"/>
      <c r="N285" s="143"/>
      <c r="O285" s="226"/>
      <c r="P285" s="227"/>
      <c r="Q285" s="224"/>
      <c r="R285" s="228"/>
      <c r="S285" s="225"/>
      <c r="T285" s="147"/>
      <c r="U285" s="229"/>
      <c r="V285" s="227"/>
      <c r="W285" s="228"/>
      <c r="X285" s="228"/>
      <c r="Y285" s="225"/>
    </row>
    <row r="286" spans="1:25" ht="16.5" customHeight="1" outlineLevel="1" x14ac:dyDescent="0.55000000000000004">
      <c r="A286" s="44" t="s">
        <v>410</v>
      </c>
      <c r="B286" s="230" t="s">
        <v>411</v>
      </c>
      <c r="C286" s="230" t="s">
        <v>412</v>
      </c>
      <c r="D286" s="230">
        <v>1</v>
      </c>
      <c r="E286" s="230">
        <v>969425.2333333334</v>
      </c>
      <c r="F286" s="231">
        <v>969425.2333333334</v>
      </c>
      <c r="G286" s="232">
        <v>1</v>
      </c>
      <c r="H286" s="233"/>
      <c r="I286" s="231"/>
      <c r="J286" s="231"/>
      <c r="K286" s="231"/>
      <c r="L286" s="231"/>
      <c r="M286" s="234"/>
      <c r="N286" s="151"/>
      <c r="O286" s="235">
        <f t="shared" si="27"/>
        <v>0</v>
      </c>
      <c r="P286" s="236">
        <f t="shared" si="28"/>
        <v>0</v>
      </c>
      <c r="Q286" s="231"/>
      <c r="R286" s="237" t="str">
        <f t="shared" si="29"/>
        <v/>
      </c>
      <c r="S286" s="234">
        <f t="shared" si="30"/>
        <v>0</v>
      </c>
      <c r="T286" s="155">
        <f t="shared" si="31"/>
        <v>0</v>
      </c>
      <c r="U286" s="237">
        <f t="shared" si="31"/>
        <v>0</v>
      </c>
      <c r="V286" s="236">
        <f t="shared" si="32"/>
        <v>0</v>
      </c>
      <c r="W286" s="237">
        <f t="shared" si="33"/>
        <v>0</v>
      </c>
      <c r="X286" s="237" t="str">
        <f t="shared" si="34"/>
        <v/>
      </c>
      <c r="Y286" s="234">
        <f t="shared" si="35"/>
        <v>0</v>
      </c>
    </row>
    <row r="287" spans="1:25" ht="16.5" customHeight="1" outlineLevel="1" x14ac:dyDescent="0.55000000000000004">
      <c r="A287" s="44"/>
      <c r="B287" s="230"/>
      <c r="C287" s="230"/>
      <c r="D287" s="230"/>
      <c r="E287" s="230"/>
      <c r="F287" s="231"/>
      <c r="G287" s="232"/>
      <c r="H287" s="233"/>
      <c r="I287" s="231"/>
      <c r="J287" s="231"/>
      <c r="K287" s="231"/>
      <c r="L287" s="231"/>
      <c r="M287" s="234"/>
      <c r="N287" s="151"/>
      <c r="O287" s="235"/>
      <c r="P287" s="236"/>
      <c r="Q287" s="231"/>
      <c r="R287" s="237"/>
      <c r="S287" s="234"/>
      <c r="T287" s="155"/>
      <c r="U287" s="237"/>
      <c r="V287" s="236"/>
      <c r="W287" s="237"/>
      <c r="X287" s="237"/>
      <c r="Y287" s="234"/>
    </row>
    <row r="288" spans="1:25" ht="16.5" customHeight="1" outlineLevel="1" x14ac:dyDescent="0.55000000000000004">
      <c r="A288" s="44" t="s">
        <v>413</v>
      </c>
      <c r="B288" s="230" t="s">
        <v>414</v>
      </c>
      <c r="C288" s="230" t="s">
        <v>412</v>
      </c>
      <c r="D288" s="230">
        <v>1</v>
      </c>
      <c r="E288" s="230">
        <v>864848.8</v>
      </c>
      <c r="F288" s="231">
        <v>864848.8</v>
      </c>
      <c r="G288" s="232">
        <v>1</v>
      </c>
      <c r="H288" s="233"/>
      <c r="I288" s="231"/>
      <c r="J288" s="231"/>
      <c r="K288" s="231"/>
      <c r="L288" s="231"/>
      <c r="M288" s="234"/>
      <c r="N288" s="151"/>
      <c r="O288" s="235">
        <f t="shared" si="27"/>
        <v>0</v>
      </c>
      <c r="P288" s="236">
        <f t="shared" si="28"/>
        <v>0</v>
      </c>
      <c r="Q288" s="231"/>
      <c r="R288" s="237" t="str">
        <f t="shared" si="29"/>
        <v/>
      </c>
      <c r="S288" s="234">
        <f t="shared" si="30"/>
        <v>0</v>
      </c>
      <c r="T288" s="155">
        <f t="shared" si="31"/>
        <v>0</v>
      </c>
      <c r="U288" s="237">
        <f t="shared" si="31"/>
        <v>0</v>
      </c>
      <c r="V288" s="236">
        <f t="shared" si="32"/>
        <v>0</v>
      </c>
      <c r="W288" s="237">
        <f t="shared" si="33"/>
        <v>0</v>
      </c>
      <c r="X288" s="237" t="str">
        <f t="shared" si="34"/>
        <v/>
      </c>
      <c r="Y288" s="234">
        <f t="shared" si="35"/>
        <v>0</v>
      </c>
    </row>
    <row r="289" spans="1:25" ht="16.5" customHeight="1" outlineLevel="1" x14ac:dyDescent="0.55000000000000004">
      <c r="A289" s="44" t="s">
        <v>415</v>
      </c>
      <c r="B289" s="230" t="s">
        <v>416</v>
      </c>
      <c r="C289" s="230"/>
      <c r="D289" s="230"/>
      <c r="E289" s="230"/>
      <c r="F289" s="231"/>
      <c r="G289" s="232"/>
      <c r="H289" s="233"/>
      <c r="I289" s="231"/>
      <c r="J289" s="231"/>
      <c r="K289" s="231"/>
      <c r="L289" s="231"/>
      <c r="M289" s="234"/>
      <c r="N289" s="151"/>
      <c r="O289" s="235"/>
      <c r="P289" s="236"/>
      <c r="Q289" s="231"/>
      <c r="R289" s="237"/>
      <c r="S289" s="234"/>
      <c r="T289" s="155"/>
      <c r="U289" s="237"/>
      <c r="V289" s="236"/>
      <c r="W289" s="237"/>
      <c r="X289" s="237"/>
      <c r="Y289" s="234"/>
    </row>
    <row r="290" spans="1:25" ht="16.5" customHeight="1" outlineLevel="1" x14ac:dyDescent="0.55000000000000004">
      <c r="A290" s="44" t="s">
        <v>417</v>
      </c>
      <c r="B290" s="219" t="s">
        <v>418</v>
      </c>
      <c r="C290" s="122" t="s">
        <v>243</v>
      </c>
      <c r="D290" s="123">
        <v>1.2</v>
      </c>
      <c r="E290" s="108">
        <v>550826.55000000005</v>
      </c>
      <c r="F290" s="109">
        <v>660991.86</v>
      </c>
      <c r="G290" s="232">
        <v>1</v>
      </c>
      <c r="H290" s="111"/>
      <c r="I290" s="109"/>
      <c r="J290" s="109"/>
      <c r="K290" s="109"/>
      <c r="L290" s="109"/>
      <c r="M290" s="112"/>
      <c r="N290" s="151"/>
      <c r="O290" s="152">
        <f t="shared" si="27"/>
        <v>0</v>
      </c>
      <c r="P290" s="153">
        <f t="shared" si="28"/>
        <v>0</v>
      </c>
      <c r="Q290" s="109"/>
      <c r="R290" s="154" t="str">
        <f t="shared" si="29"/>
        <v/>
      </c>
      <c r="S290" s="112">
        <f t="shared" si="30"/>
        <v>0</v>
      </c>
      <c r="T290" s="155">
        <f t="shared" si="31"/>
        <v>0</v>
      </c>
      <c r="U290" s="156">
        <f t="shared" si="31"/>
        <v>0</v>
      </c>
      <c r="V290" s="153">
        <f t="shared" si="32"/>
        <v>0</v>
      </c>
      <c r="W290" s="154">
        <f t="shared" si="33"/>
        <v>0</v>
      </c>
      <c r="X290" s="154" t="str">
        <f t="shared" si="34"/>
        <v/>
      </c>
      <c r="Y290" s="112">
        <f t="shared" si="35"/>
        <v>0</v>
      </c>
    </row>
    <row r="291" spans="1:25" ht="16.5" customHeight="1" outlineLevel="1" x14ac:dyDescent="0.55000000000000004">
      <c r="A291" s="44"/>
      <c r="B291" s="219"/>
      <c r="C291" s="122"/>
      <c r="D291" s="123"/>
      <c r="E291" s="108"/>
      <c r="F291" s="109"/>
      <c r="G291" s="232"/>
      <c r="H291" s="111"/>
      <c r="I291" s="109"/>
      <c r="J291" s="109"/>
      <c r="K291" s="109"/>
      <c r="L291" s="109"/>
      <c r="M291" s="112"/>
      <c r="N291" s="151"/>
      <c r="O291" s="152"/>
      <c r="P291" s="153"/>
      <c r="Q291" s="109"/>
      <c r="R291" s="154"/>
      <c r="S291" s="112"/>
      <c r="T291" s="155"/>
      <c r="U291" s="156"/>
      <c r="V291" s="153"/>
      <c r="W291" s="154"/>
      <c r="X291" s="154"/>
      <c r="Y291" s="112"/>
    </row>
    <row r="292" spans="1:25" ht="16.5" customHeight="1" outlineLevel="1" x14ac:dyDescent="0.55000000000000004">
      <c r="A292" s="44" t="s">
        <v>419</v>
      </c>
      <c r="B292" s="219" t="s">
        <v>43</v>
      </c>
      <c r="C292" s="122" t="s">
        <v>239</v>
      </c>
      <c r="D292" s="123">
        <v>18.600000000000001</v>
      </c>
      <c r="E292" s="108">
        <v>83856.551612903218</v>
      </c>
      <c r="F292" s="109">
        <v>1559731.8599999999</v>
      </c>
      <c r="G292" s="110">
        <v>1</v>
      </c>
      <c r="H292" s="111"/>
      <c r="I292" s="109"/>
      <c r="J292" s="109"/>
      <c r="K292" s="109"/>
      <c r="L292" s="109"/>
      <c r="M292" s="112"/>
      <c r="N292" s="151"/>
      <c r="O292" s="152">
        <f t="shared" si="27"/>
        <v>0</v>
      </c>
      <c r="P292" s="153">
        <f t="shared" si="28"/>
        <v>0</v>
      </c>
      <c r="Q292" s="109"/>
      <c r="R292" s="154" t="str">
        <f t="shared" si="29"/>
        <v/>
      </c>
      <c r="S292" s="112">
        <f t="shared" si="30"/>
        <v>0</v>
      </c>
      <c r="T292" s="155">
        <f t="shared" si="31"/>
        <v>0</v>
      </c>
      <c r="U292" s="156">
        <f t="shared" si="31"/>
        <v>0</v>
      </c>
      <c r="V292" s="153">
        <f t="shared" si="32"/>
        <v>0</v>
      </c>
      <c r="W292" s="154">
        <f t="shared" si="33"/>
        <v>0</v>
      </c>
      <c r="X292" s="154" t="str">
        <f t="shared" si="34"/>
        <v/>
      </c>
      <c r="Y292" s="112">
        <f t="shared" si="35"/>
        <v>0</v>
      </c>
    </row>
    <row r="293" spans="1:25" ht="16.5" customHeight="1" outlineLevel="1" x14ac:dyDescent="0.55000000000000004">
      <c r="A293" s="44"/>
      <c r="B293" s="219"/>
      <c r="C293" s="122"/>
      <c r="D293" s="123"/>
      <c r="E293" s="108"/>
      <c r="F293" s="109"/>
      <c r="G293" s="110"/>
      <c r="H293" s="111"/>
      <c r="I293" s="109"/>
      <c r="J293" s="109"/>
      <c r="K293" s="109"/>
      <c r="L293" s="109"/>
      <c r="M293" s="112"/>
      <c r="N293" s="151"/>
      <c r="O293" s="152"/>
      <c r="P293" s="153"/>
      <c r="Q293" s="109"/>
      <c r="R293" s="154"/>
      <c r="S293" s="112"/>
      <c r="T293" s="155"/>
      <c r="U293" s="156"/>
      <c r="V293" s="153"/>
      <c r="W293" s="154"/>
      <c r="X293" s="154"/>
      <c r="Y293" s="112"/>
    </row>
    <row r="294" spans="1:25" ht="16.5" customHeight="1" outlineLevel="1" x14ac:dyDescent="0.55000000000000004">
      <c r="A294" s="44" t="s">
        <v>420</v>
      </c>
      <c r="B294" s="219" t="s">
        <v>421</v>
      </c>
      <c r="C294" s="220" t="s">
        <v>230</v>
      </c>
      <c r="D294" s="123">
        <v>34.35</v>
      </c>
      <c r="E294" s="108">
        <v>19393.765938864628</v>
      </c>
      <c r="F294" s="109">
        <v>666175.86</v>
      </c>
      <c r="G294" s="110">
        <v>1</v>
      </c>
      <c r="H294" s="111"/>
      <c r="I294" s="109"/>
      <c r="J294" s="109"/>
      <c r="K294" s="109"/>
      <c r="L294" s="109"/>
      <c r="M294" s="112"/>
      <c r="N294" s="151"/>
      <c r="O294" s="152">
        <f t="shared" si="27"/>
        <v>0</v>
      </c>
      <c r="P294" s="153">
        <f t="shared" si="28"/>
        <v>0</v>
      </c>
      <c r="Q294" s="109"/>
      <c r="R294" s="154" t="str">
        <f t="shared" si="29"/>
        <v/>
      </c>
      <c r="S294" s="112">
        <f t="shared" si="30"/>
        <v>0</v>
      </c>
      <c r="T294" s="155">
        <f t="shared" si="31"/>
        <v>0</v>
      </c>
      <c r="U294" s="156">
        <f t="shared" si="31"/>
        <v>0</v>
      </c>
      <c r="V294" s="153">
        <f t="shared" si="32"/>
        <v>0</v>
      </c>
      <c r="W294" s="154">
        <f t="shared" si="33"/>
        <v>0</v>
      </c>
      <c r="X294" s="154" t="str">
        <f t="shared" si="34"/>
        <v/>
      </c>
      <c r="Y294" s="112">
        <f t="shared" si="35"/>
        <v>0</v>
      </c>
    </row>
    <row r="295" spans="1:25" ht="16.5" customHeight="1" outlineLevel="1" x14ac:dyDescent="0.55000000000000004">
      <c r="A295" s="44"/>
      <c r="B295" s="219"/>
      <c r="C295" s="220"/>
      <c r="D295" s="123"/>
      <c r="E295" s="108"/>
      <c r="F295" s="109"/>
      <c r="G295" s="110"/>
      <c r="H295" s="111"/>
      <c r="I295" s="109"/>
      <c r="J295" s="109"/>
      <c r="K295" s="109"/>
      <c r="L295" s="109"/>
      <c r="M295" s="112"/>
      <c r="N295" s="151"/>
      <c r="O295" s="152"/>
      <c r="P295" s="153"/>
      <c r="Q295" s="109"/>
      <c r="R295" s="154"/>
      <c r="S295" s="112"/>
      <c r="T295" s="155"/>
      <c r="U295" s="156"/>
      <c r="V295" s="153"/>
      <c r="W295" s="154"/>
      <c r="X295" s="154"/>
      <c r="Y295" s="112"/>
    </row>
    <row r="296" spans="1:25" ht="16.5" customHeight="1" outlineLevel="1" x14ac:dyDescent="0.55000000000000004">
      <c r="A296" s="44" t="s">
        <v>422</v>
      </c>
      <c r="B296" s="219" t="s">
        <v>423</v>
      </c>
      <c r="C296" s="122" t="s">
        <v>230</v>
      </c>
      <c r="D296" s="123">
        <v>33.75</v>
      </c>
      <c r="E296" s="108">
        <v>19506.247703703702</v>
      </c>
      <c r="F296" s="109">
        <v>658335.86</v>
      </c>
      <c r="G296" s="110">
        <v>1</v>
      </c>
      <c r="H296" s="111"/>
      <c r="I296" s="109"/>
      <c r="J296" s="109"/>
      <c r="K296" s="109"/>
      <c r="L296" s="109"/>
      <c r="M296" s="112"/>
      <c r="N296" s="151"/>
      <c r="O296" s="152">
        <f t="shared" si="27"/>
        <v>0</v>
      </c>
      <c r="P296" s="153">
        <f t="shared" si="28"/>
        <v>0</v>
      </c>
      <c r="Q296" s="109"/>
      <c r="R296" s="154" t="str">
        <f t="shared" si="29"/>
        <v/>
      </c>
      <c r="S296" s="112">
        <f t="shared" si="30"/>
        <v>0</v>
      </c>
      <c r="T296" s="155">
        <f t="shared" si="31"/>
        <v>0</v>
      </c>
      <c r="U296" s="156">
        <f t="shared" si="31"/>
        <v>0</v>
      </c>
      <c r="V296" s="153">
        <f t="shared" si="32"/>
        <v>0</v>
      </c>
      <c r="W296" s="154">
        <f t="shared" si="33"/>
        <v>0</v>
      </c>
      <c r="X296" s="154" t="str">
        <f t="shared" si="34"/>
        <v/>
      </c>
      <c r="Y296" s="112">
        <f t="shared" si="35"/>
        <v>0</v>
      </c>
    </row>
    <row r="297" spans="1:25" ht="16.5" customHeight="1" outlineLevel="1" x14ac:dyDescent="0.55000000000000004">
      <c r="A297" s="44"/>
      <c r="B297" s="219"/>
      <c r="C297" s="122"/>
      <c r="D297" s="123"/>
      <c r="E297" s="108"/>
      <c r="F297" s="109"/>
      <c r="G297" s="110"/>
      <c r="H297" s="111"/>
      <c r="I297" s="109"/>
      <c r="J297" s="109"/>
      <c r="K297" s="109"/>
      <c r="L297" s="109"/>
      <c r="M297" s="112"/>
      <c r="N297" s="151"/>
      <c r="O297" s="152"/>
      <c r="P297" s="153"/>
      <c r="Q297" s="109"/>
      <c r="R297" s="154"/>
      <c r="S297" s="112"/>
      <c r="T297" s="155"/>
      <c r="U297" s="156"/>
      <c r="V297" s="153"/>
      <c r="W297" s="154"/>
      <c r="X297" s="154"/>
      <c r="Y297" s="112"/>
    </row>
    <row r="298" spans="1:25" ht="16.5" customHeight="1" outlineLevel="1" x14ac:dyDescent="0.55000000000000004">
      <c r="A298" s="44" t="s">
        <v>424</v>
      </c>
      <c r="B298" s="219" t="s">
        <v>425</v>
      </c>
      <c r="C298" s="220" t="s">
        <v>239</v>
      </c>
      <c r="D298" s="123">
        <v>9.76</v>
      </c>
      <c r="E298" s="108">
        <v>52656.952868852459</v>
      </c>
      <c r="F298" s="109">
        <v>513931.86</v>
      </c>
      <c r="G298" s="110">
        <v>1</v>
      </c>
      <c r="H298" s="111"/>
      <c r="I298" s="109"/>
      <c r="J298" s="109"/>
      <c r="K298" s="109"/>
      <c r="L298" s="109"/>
      <c r="M298" s="112"/>
      <c r="N298" s="151"/>
      <c r="O298" s="152">
        <f t="shared" si="27"/>
        <v>0</v>
      </c>
      <c r="P298" s="153">
        <f t="shared" si="28"/>
        <v>0</v>
      </c>
      <c r="Q298" s="109"/>
      <c r="R298" s="154" t="str">
        <f t="shared" si="29"/>
        <v/>
      </c>
      <c r="S298" s="112">
        <f t="shared" si="30"/>
        <v>0</v>
      </c>
      <c r="T298" s="155">
        <f t="shared" si="31"/>
        <v>0</v>
      </c>
      <c r="U298" s="156">
        <f t="shared" si="31"/>
        <v>0</v>
      </c>
      <c r="V298" s="153">
        <f t="shared" si="32"/>
        <v>0</v>
      </c>
      <c r="W298" s="154">
        <f t="shared" si="33"/>
        <v>0</v>
      </c>
      <c r="X298" s="154" t="str">
        <f t="shared" si="34"/>
        <v/>
      </c>
      <c r="Y298" s="112">
        <f t="shared" si="35"/>
        <v>0</v>
      </c>
    </row>
    <row r="299" spans="1:25" ht="16.5" customHeight="1" thickBot="1" x14ac:dyDescent="0.6">
      <c r="A299" s="43">
        <v>8</v>
      </c>
      <c r="B299" s="238" t="s">
        <v>23</v>
      </c>
      <c r="C299" s="238"/>
      <c r="D299" s="238"/>
      <c r="E299" s="238"/>
      <c r="F299" s="239">
        <f>SUM(F300:F301)</f>
        <v>1501948.9077071024</v>
      </c>
      <c r="G299" s="240"/>
      <c r="H299" s="241"/>
      <c r="I299" s="242"/>
      <c r="J299" s="242"/>
      <c r="K299" s="242"/>
      <c r="L299" s="242"/>
      <c r="M299" s="239"/>
      <c r="N299" s="243"/>
      <c r="O299" s="244"/>
      <c r="P299" s="245"/>
      <c r="Q299" s="242"/>
      <c r="R299" s="246"/>
      <c r="S299" s="239">
        <f>SUM(S300:S301)</f>
        <v>0</v>
      </c>
      <c r="T299" s="247"/>
      <c r="U299" s="248"/>
      <c r="V299" s="245"/>
      <c r="W299" s="246"/>
      <c r="X299" s="246"/>
      <c r="Y299" s="239">
        <f>SUM(Y300:Y301)</f>
        <v>0</v>
      </c>
    </row>
    <row r="300" spans="1:25" ht="16.5" customHeight="1" outlineLevel="1" x14ac:dyDescent="0.55000000000000004">
      <c r="A300" s="44" t="s">
        <v>426</v>
      </c>
      <c r="B300" s="249" t="s">
        <v>22</v>
      </c>
      <c r="C300" s="250" t="s">
        <v>225</v>
      </c>
      <c r="D300" s="186">
        <v>1</v>
      </c>
      <c r="E300" s="182">
        <v>1501948.9077071024</v>
      </c>
      <c r="F300" s="251">
        <v>1501948.9077071024</v>
      </c>
      <c r="G300" s="178">
        <v>1</v>
      </c>
      <c r="H300" s="252"/>
      <c r="I300" s="251"/>
      <c r="J300" s="251"/>
      <c r="K300" s="251"/>
      <c r="L300" s="251"/>
      <c r="M300" s="253"/>
      <c r="N300" s="254"/>
      <c r="O300" s="255">
        <f t="shared" si="27"/>
        <v>0</v>
      </c>
      <c r="P300" s="256">
        <f t="shared" si="28"/>
        <v>0</v>
      </c>
      <c r="Q300" s="251"/>
      <c r="R300" s="257" t="str">
        <f t="shared" si="29"/>
        <v/>
      </c>
      <c r="S300" s="253">
        <f t="shared" si="30"/>
        <v>0</v>
      </c>
      <c r="T300" s="258">
        <f t="shared" si="31"/>
        <v>0</v>
      </c>
      <c r="U300" s="259">
        <f t="shared" si="31"/>
        <v>0</v>
      </c>
      <c r="V300" s="256">
        <f t="shared" si="32"/>
        <v>0</v>
      </c>
      <c r="W300" s="257">
        <f t="shared" si="33"/>
        <v>0</v>
      </c>
      <c r="X300" s="257" t="str">
        <f t="shared" si="34"/>
        <v/>
      </c>
      <c r="Y300" s="253">
        <f t="shared" si="35"/>
        <v>0</v>
      </c>
    </row>
    <row r="301" spans="1:25" ht="16.5" customHeight="1" outlineLevel="1" x14ac:dyDescent="0.55000000000000004">
      <c r="A301" s="260"/>
      <c r="B301" s="261"/>
      <c r="C301" s="262"/>
      <c r="D301" s="263"/>
      <c r="E301" s="264"/>
      <c r="F301" s="265"/>
      <c r="G301" s="266"/>
      <c r="H301" s="265"/>
      <c r="I301" s="265"/>
      <c r="J301" s="265"/>
      <c r="K301" s="265"/>
      <c r="L301" s="265"/>
      <c r="M301" s="265"/>
      <c r="N301" s="267"/>
      <c r="O301" s="267"/>
      <c r="P301" s="268"/>
      <c r="Q301" s="269"/>
      <c r="R301" s="269"/>
      <c r="S301" s="265"/>
      <c r="T301" s="270"/>
      <c r="U301" s="270"/>
      <c r="V301" s="268"/>
      <c r="W301" s="269"/>
      <c r="X301" s="269"/>
      <c r="Y301" s="265"/>
    </row>
    <row r="302" spans="1:25" ht="16.5" customHeight="1" thickBot="1" x14ac:dyDescent="0.6">
      <c r="A302" s="260"/>
      <c r="B302" s="261"/>
      <c r="C302" s="262"/>
      <c r="D302" s="263"/>
      <c r="E302" s="264"/>
      <c r="F302" s="265"/>
      <c r="G302" s="266"/>
      <c r="H302" s="265"/>
      <c r="I302" s="265"/>
      <c r="J302" s="265"/>
      <c r="K302" s="265"/>
      <c r="L302" s="265"/>
      <c r="M302" s="265"/>
      <c r="N302" s="267"/>
      <c r="O302" s="267"/>
      <c r="P302" s="268"/>
      <c r="Q302" s="269"/>
      <c r="R302" s="269"/>
      <c r="S302" s="265"/>
      <c r="T302" s="270"/>
      <c r="U302" s="270"/>
      <c r="V302" s="268"/>
      <c r="W302" s="269"/>
      <c r="X302" s="269"/>
      <c r="Y302" s="265"/>
    </row>
    <row r="303" spans="1:25" ht="16.5" customHeight="1" x14ac:dyDescent="0.55000000000000004">
      <c r="A303" s="271"/>
      <c r="B303" s="272"/>
      <c r="C303" s="273"/>
      <c r="D303" s="274"/>
      <c r="E303" s="275"/>
      <c r="F303" s="276"/>
      <c r="G303" s="277"/>
      <c r="H303" s="278"/>
      <c r="I303" s="273"/>
      <c r="J303" s="274"/>
      <c r="K303" s="275"/>
      <c r="L303" s="279"/>
      <c r="M303" s="280"/>
      <c r="N303" s="278"/>
      <c r="O303" s="273"/>
      <c r="P303" s="274"/>
      <c r="Q303" s="275"/>
      <c r="R303" s="279"/>
      <c r="S303" s="280"/>
      <c r="T303" s="281"/>
      <c r="U303" s="273"/>
      <c r="V303" s="274"/>
      <c r="W303" s="275"/>
      <c r="X303" s="279"/>
      <c r="Y303" s="282"/>
    </row>
    <row r="304" spans="1:25" ht="16.5" customHeight="1" x14ac:dyDescent="0.55000000000000004">
      <c r="A304" s="283"/>
      <c r="B304" s="284" t="s">
        <v>427</v>
      </c>
      <c r="C304" s="284"/>
      <c r="D304" s="284"/>
      <c r="E304" s="285"/>
      <c r="F304" s="286" t="e">
        <f>F6+F9+#REF!+#REF!+#REF!+#REF!+#REF!+F284+F299</f>
        <v>#REF!</v>
      </c>
      <c r="G304" s="287"/>
      <c r="H304" s="192"/>
      <c r="I304" s="193"/>
      <c r="J304" s="194"/>
      <c r="K304" s="195"/>
      <c r="L304" s="195"/>
      <c r="M304" s="286"/>
      <c r="N304" s="192"/>
      <c r="O304" s="193"/>
      <c r="P304" s="194"/>
      <c r="Q304" s="195"/>
      <c r="R304" s="195"/>
      <c r="S304" s="288" t="e">
        <f>S6+S9+#REF!+#REF!+#REF!+#REF!+#REF!+S284+S299</f>
        <v>#REF!</v>
      </c>
      <c r="T304" s="289"/>
      <c r="U304" s="197"/>
      <c r="V304" s="194"/>
      <c r="W304" s="195"/>
      <c r="X304" s="195"/>
      <c r="Y304" s="286" t="e">
        <f>Y6+Y9+#REF!+#REF!+#REF!+#REF!+#REF!+Y284+Y299</f>
        <v>#REF!</v>
      </c>
    </row>
    <row r="305" spans="1:33" ht="16.5" customHeight="1" x14ac:dyDescent="0.55000000000000004">
      <c r="A305" s="283"/>
      <c r="B305" s="290" t="s">
        <v>428</v>
      </c>
      <c r="C305" s="284"/>
      <c r="D305" s="284"/>
      <c r="E305" s="291">
        <v>0.19466006349424608</v>
      </c>
      <c r="F305" s="292" t="e">
        <f>F304*#REF!</f>
        <v>#REF!</v>
      </c>
      <c r="G305" s="287"/>
      <c r="H305" s="192"/>
      <c r="I305" s="193"/>
      <c r="J305" s="194"/>
      <c r="K305" s="195"/>
      <c r="L305" s="195"/>
      <c r="M305" s="292"/>
      <c r="N305" s="192"/>
      <c r="O305" s="193"/>
      <c r="P305" s="194"/>
      <c r="Q305" s="195"/>
      <c r="R305" s="195"/>
      <c r="S305" s="293"/>
      <c r="T305" s="289"/>
      <c r="U305" s="197"/>
      <c r="V305" s="194"/>
      <c r="W305" s="195"/>
      <c r="X305" s="195"/>
      <c r="Y305" s="292"/>
    </row>
    <row r="306" spans="1:33" ht="16.5" customHeight="1" x14ac:dyDescent="0.55000000000000004">
      <c r="A306" s="283"/>
      <c r="B306" s="290" t="s">
        <v>429</v>
      </c>
      <c r="C306" s="284"/>
      <c r="D306" s="284"/>
      <c r="E306" s="291">
        <v>0.1</v>
      </c>
      <c r="F306" s="292" t="e">
        <f>+F304*E306</f>
        <v>#REF!</v>
      </c>
      <c r="G306" s="287"/>
      <c r="H306" s="192"/>
      <c r="I306" s="193"/>
      <c r="J306" s="194"/>
      <c r="K306" s="195"/>
      <c r="L306" s="195"/>
      <c r="M306" s="292"/>
      <c r="N306" s="192"/>
      <c r="O306" s="193"/>
      <c r="P306" s="194"/>
      <c r="Q306" s="195"/>
      <c r="R306" s="195"/>
      <c r="S306" s="293" t="e">
        <f>S304*E306</f>
        <v>#REF!</v>
      </c>
      <c r="T306" s="289"/>
      <c r="U306" s="197"/>
      <c r="V306" s="194"/>
      <c r="W306" s="195"/>
      <c r="X306" s="195"/>
      <c r="Y306" s="292" t="e">
        <f>Y304*E306</f>
        <v>#REF!</v>
      </c>
    </row>
    <row r="307" spans="1:33" ht="16.5" customHeight="1" x14ac:dyDescent="0.55000000000000004">
      <c r="A307" s="283"/>
      <c r="B307" s="284" t="s">
        <v>430</v>
      </c>
      <c r="C307" s="284"/>
      <c r="D307" s="284"/>
      <c r="E307" s="285"/>
      <c r="F307" s="286" t="e">
        <f>+F304+F305+F306</f>
        <v>#REF!</v>
      </c>
      <c r="G307" s="287"/>
      <c r="H307" s="192"/>
      <c r="I307" s="193"/>
      <c r="J307" s="194"/>
      <c r="K307" s="195"/>
      <c r="L307" s="195"/>
      <c r="M307" s="286"/>
      <c r="N307" s="192"/>
      <c r="O307" s="193"/>
      <c r="P307" s="194"/>
      <c r="Q307" s="195"/>
      <c r="R307" s="195"/>
      <c r="S307" s="288" t="e">
        <f>S304+S306</f>
        <v>#REF!</v>
      </c>
      <c r="T307" s="289"/>
      <c r="U307" s="197"/>
      <c r="V307" s="194"/>
      <c r="W307" s="195"/>
      <c r="X307" s="195"/>
      <c r="Y307" s="286" t="e">
        <f>Y304+Y306</f>
        <v>#REF!</v>
      </c>
    </row>
    <row r="308" spans="1:33" ht="16.5" customHeight="1" x14ac:dyDescent="0.55000000000000004">
      <c r="A308" s="283"/>
      <c r="B308" s="290" t="s">
        <v>431</v>
      </c>
      <c r="C308" s="284"/>
      <c r="D308" s="284"/>
      <c r="E308" s="291">
        <v>0.19</v>
      </c>
      <c r="F308" s="292" t="e">
        <f>+F307*E308</f>
        <v>#REF!</v>
      </c>
      <c r="G308" s="287"/>
      <c r="H308" s="192"/>
      <c r="I308" s="193"/>
      <c r="J308" s="194"/>
      <c r="K308" s="195"/>
      <c r="L308" s="195"/>
      <c r="M308" s="292"/>
      <c r="N308" s="192"/>
      <c r="O308" s="193"/>
      <c r="P308" s="194"/>
      <c r="Q308" s="195"/>
      <c r="R308" s="195"/>
      <c r="S308" s="293" t="e">
        <f>E308*S307</f>
        <v>#REF!</v>
      </c>
      <c r="T308" s="289"/>
      <c r="U308" s="197"/>
      <c r="V308" s="194"/>
      <c r="W308" s="195"/>
      <c r="X308" s="195"/>
      <c r="Y308" s="292" t="e">
        <f>Y307*E308</f>
        <v>#REF!</v>
      </c>
    </row>
    <row r="309" spans="1:33" ht="16.5" customHeight="1" thickBot="1" x14ac:dyDescent="0.6">
      <c r="A309" s="294"/>
      <c r="B309" s="295" t="s">
        <v>432</v>
      </c>
      <c r="C309" s="295"/>
      <c r="D309" s="295"/>
      <c r="E309" s="296"/>
      <c r="F309" s="297" t="e">
        <f>+F308+F307</f>
        <v>#REF!</v>
      </c>
      <c r="G309" s="298"/>
      <c r="H309" s="299"/>
      <c r="I309" s="300"/>
      <c r="J309" s="301"/>
      <c r="K309" s="302"/>
      <c r="L309" s="302"/>
      <c r="M309" s="297"/>
      <c r="N309" s="299"/>
      <c r="O309" s="300"/>
      <c r="P309" s="301"/>
      <c r="Q309" s="302"/>
      <c r="R309" s="302"/>
      <c r="S309" s="303" t="e">
        <f>S307+S308</f>
        <v>#REF!</v>
      </c>
      <c r="T309" s="304"/>
      <c r="U309" s="305"/>
      <c r="V309" s="301"/>
      <c r="W309" s="302"/>
      <c r="X309" s="302"/>
      <c r="Y309" s="297" t="e">
        <f>Y307+Y308</f>
        <v>#REF!</v>
      </c>
    </row>
    <row r="310" spans="1:33" ht="16.5" customHeight="1" x14ac:dyDescent="0.6">
      <c r="A310" s="61"/>
      <c r="B310" s="62"/>
      <c r="C310" s="62"/>
      <c r="D310" s="62"/>
      <c r="E310" s="62" t="s">
        <v>433</v>
      </c>
      <c r="F310" s="306" t="e">
        <f>F304/110</f>
        <v>#REF!</v>
      </c>
    </row>
    <row r="311" spans="1:33" ht="16.5" customHeight="1" x14ac:dyDescent="0.6">
      <c r="A311" s="61"/>
      <c r="B311" s="62"/>
      <c r="C311" s="62"/>
      <c r="D311" s="62"/>
    </row>
    <row r="312" spans="1:33" ht="16.5" customHeight="1" x14ac:dyDescent="0.6">
      <c r="A312" s="61"/>
      <c r="B312" s="62"/>
      <c r="C312" s="62"/>
      <c r="D312" s="62"/>
      <c r="E312" s="62"/>
      <c r="F312" s="306"/>
    </row>
    <row r="313" spans="1:33" ht="16.5" customHeight="1" x14ac:dyDescent="0.6">
      <c r="A313" s="61"/>
      <c r="B313" s="62"/>
      <c r="C313" s="62"/>
      <c r="D313" s="62"/>
      <c r="E313" s="62"/>
      <c r="F313" s="306"/>
    </row>
    <row r="314" spans="1:33" ht="16.5" customHeight="1" x14ac:dyDescent="0.6">
      <c r="A314" s="61"/>
      <c r="B314" s="62"/>
      <c r="C314" s="62"/>
      <c r="D314" s="62"/>
      <c r="E314" s="62"/>
      <c r="F314" s="306"/>
    </row>
    <row r="315" spans="1:33" s="61" customFormat="1" ht="16.5" customHeight="1" x14ac:dyDescent="0.6">
      <c r="B315" s="62"/>
      <c r="C315" s="62"/>
      <c r="D315" s="62"/>
      <c r="E315" s="62"/>
      <c r="F315" s="306"/>
      <c r="H315" s="62"/>
      <c r="I315" s="62"/>
      <c r="J315" s="62"/>
      <c r="K315" s="62"/>
      <c r="L315" s="62"/>
      <c r="M315" s="62"/>
      <c r="N315" s="63"/>
      <c r="O315" s="63"/>
      <c r="P315" s="64"/>
      <c r="Q315" s="65"/>
      <c r="R315" s="65"/>
      <c r="S315" s="66"/>
      <c r="T315" s="67"/>
      <c r="U315" s="67"/>
      <c r="V315" s="64"/>
      <c r="W315" s="65"/>
      <c r="X315" s="65"/>
      <c r="Y315" s="62"/>
      <c r="Z315" s="62"/>
      <c r="AA315" s="62"/>
      <c r="AB315" s="62"/>
      <c r="AC315" s="62"/>
      <c r="AD315" s="62"/>
      <c r="AE315" s="62"/>
      <c r="AF315" s="62"/>
      <c r="AG315" s="62"/>
    </row>
    <row r="316" spans="1:33" s="61" customFormat="1" ht="16.5" customHeight="1" x14ac:dyDescent="0.6">
      <c r="A316" s="309"/>
      <c r="B316" s="307"/>
      <c r="C316" s="310"/>
      <c r="D316" s="310"/>
      <c r="E316" s="311"/>
      <c r="F316" s="312"/>
      <c r="H316" s="62"/>
      <c r="I316" s="62"/>
      <c r="J316" s="62"/>
      <c r="K316" s="62"/>
      <c r="L316" s="62"/>
      <c r="M316" s="62"/>
      <c r="N316" s="63"/>
      <c r="O316" s="63"/>
      <c r="P316" s="64"/>
      <c r="Q316" s="65"/>
      <c r="R316" s="65"/>
      <c r="S316" s="66"/>
      <c r="T316" s="67"/>
      <c r="U316" s="67"/>
      <c r="V316" s="64"/>
      <c r="W316" s="65"/>
      <c r="X316" s="65"/>
      <c r="Y316" s="62"/>
      <c r="Z316" s="62"/>
      <c r="AA316" s="62"/>
      <c r="AB316" s="62"/>
      <c r="AC316" s="62"/>
      <c r="AD316" s="62"/>
      <c r="AE316" s="62"/>
      <c r="AF316" s="62"/>
      <c r="AG316" s="62"/>
    </row>
  </sheetData>
  <autoFilter ref="A5:Y300" xr:uid="{00000000-0001-0000-0000-000000000000}"/>
  <mergeCells count="3">
    <mergeCell ref="H4:M4"/>
    <mergeCell ref="N4:S4"/>
    <mergeCell ref="T4:Y4"/>
  </mergeCells>
  <printOptions horizontalCentered="1"/>
  <pageMargins left="0.7" right="0.7" top="0.75" bottom="0.75" header="0.3" footer="0.3"/>
  <pageSetup scale="22" orientation="portrait" copies="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4EA55-FDA0-453C-9A53-45DF3EB39AF3}">
  <dimension ref="A1:AG210"/>
  <sheetViews>
    <sheetView showZeros="0" view="pageBreakPreview" topLeftCell="G1" zoomScale="60" zoomScaleNormal="91" workbookViewId="0">
      <selection activeCell="H5" sqref="H5:H194"/>
    </sheetView>
  </sheetViews>
  <sheetFormatPr baseColWidth="10" defaultColWidth="8.69921875" defaultRowHeight="16.5" customHeight="1" outlineLevelRow="1" outlineLevelCol="1" x14ac:dyDescent="0.6"/>
  <cols>
    <col min="1" max="1" width="0" style="61" hidden="1" customWidth="1"/>
    <col min="2" max="2" width="36.5" style="62" hidden="1" customWidth="1"/>
    <col min="3" max="5" width="0" style="62" hidden="1" customWidth="1"/>
    <col min="6" max="6" width="15.19921875" style="62" hidden="1" customWidth="1"/>
    <col min="7" max="8" width="8.69921875" style="62"/>
    <col min="9" max="9" width="10.59765625" style="309" customWidth="1"/>
    <col min="10" max="10" width="52.19921875" style="307" customWidth="1"/>
    <col min="11" max="11" width="7.44921875" style="309" customWidth="1"/>
    <col min="12" max="12" width="8.546875" style="309" customWidth="1"/>
    <col min="13" max="13" width="15.84765625" style="307" customWidth="1"/>
    <col min="14" max="14" width="15.84765625" style="308" customWidth="1"/>
    <col min="15" max="15" width="8.69921875" style="61" customWidth="1"/>
    <col min="16" max="21" width="8.69921875" style="62" customWidth="1" outlineLevel="1"/>
    <col min="22" max="23" width="8.69921875" style="63" customWidth="1"/>
    <col min="24" max="24" width="8.69921875" style="64" customWidth="1"/>
    <col min="25" max="26" width="8.69921875" style="65" customWidth="1"/>
    <col min="27" max="27" width="14.69921875" style="66" customWidth="1"/>
    <col min="28" max="29" width="8.69921875" style="67" customWidth="1"/>
    <col min="30" max="30" width="8.69921875" style="64" customWidth="1"/>
    <col min="31" max="32" width="8.69921875" style="65" customWidth="1"/>
    <col min="33" max="33" width="13.75" style="62" customWidth="1"/>
    <col min="34" max="16384" width="8.69921875" style="62"/>
  </cols>
  <sheetData>
    <row r="1" spans="1:33" ht="21" customHeight="1" x14ac:dyDescent="0.6">
      <c r="I1" s="55"/>
      <c r="J1" s="56" t="s">
        <v>204</v>
      </c>
      <c r="K1" s="57"/>
      <c r="L1" s="58"/>
      <c r="M1" s="59"/>
      <c r="N1" s="60"/>
    </row>
    <row r="2" spans="1:33" ht="21" customHeight="1" x14ac:dyDescent="0.6">
      <c r="I2" s="68"/>
      <c r="J2" s="69" t="s">
        <v>205</v>
      </c>
      <c r="K2" s="70"/>
      <c r="L2" s="71"/>
      <c r="M2" s="72"/>
      <c r="N2" s="73"/>
    </row>
    <row r="3" spans="1:33" ht="21" customHeight="1" thickBot="1" x14ac:dyDescent="0.65">
      <c r="I3" s="68"/>
      <c r="J3" s="74" t="s">
        <v>206</v>
      </c>
      <c r="K3" s="71"/>
      <c r="L3" s="71"/>
      <c r="M3" s="72"/>
      <c r="N3" s="73"/>
    </row>
    <row r="4" spans="1:33" ht="14.4" x14ac:dyDescent="0.55000000000000004">
      <c r="I4" s="75" t="s">
        <v>207</v>
      </c>
      <c r="J4" s="76" t="s">
        <v>208</v>
      </c>
      <c r="K4" s="76" t="s">
        <v>209</v>
      </c>
      <c r="L4" s="76" t="s">
        <v>210</v>
      </c>
      <c r="M4" s="77" t="s">
        <v>211</v>
      </c>
      <c r="N4" s="78" t="s">
        <v>212</v>
      </c>
      <c r="O4" s="79"/>
      <c r="P4" s="45" t="s">
        <v>213</v>
      </c>
      <c r="Q4" s="46"/>
      <c r="R4" s="46"/>
      <c r="S4" s="46"/>
      <c r="T4" s="46"/>
      <c r="U4" s="47"/>
      <c r="V4" s="48" t="s">
        <v>214</v>
      </c>
      <c r="W4" s="49"/>
      <c r="X4" s="49"/>
      <c r="Y4" s="49"/>
      <c r="Z4" s="49"/>
      <c r="AA4" s="50"/>
      <c r="AB4" s="45" t="s">
        <v>215</v>
      </c>
      <c r="AC4" s="46"/>
      <c r="AD4" s="46"/>
      <c r="AE4" s="46"/>
      <c r="AF4" s="46"/>
      <c r="AG4" s="47"/>
    </row>
    <row r="5" spans="1:33" ht="17.7" customHeight="1" thickBot="1" x14ac:dyDescent="0.6">
      <c r="I5" s="337" t="s">
        <v>216</v>
      </c>
      <c r="J5" s="80" t="s">
        <v>216</v>
      </c>
      <c r="K5" s="80" t="s">
        <v>216</v>
      </c>
      <c r="L5" s="80" t="s">
        <v>216</v>
      </c>
      <c r="M5" s="81" t="s">
        <v>216</v>
      </c>
      <c r="N5" s="82" t="s">
        <v>216</v>
      </c>
      <c r="O5" s="83"/>
      <c r="P5" s="35" t="s">
        <v>9</v>
      </c>
      <c r="Q5" s="36" t="s">
        <v>217</v>
      </c>
      <c r="R5" s="36" t="s">
        <v>218</v>
      </c>
      <c r="S5" s="36" t="s">
        <v>219</v>
      </c>
      <c r="T5" s="36" t="s">
        <v>220</v>
      </c>
      <c r="U5" s="37" t="s">
        <v>221</v>
      </c>
      <c r="V5" s="84" t="s">
        <v>9</v>
      </c>
      <c r="W5" s="85" t="s">
        <v>217</v>
      </c>
      <c r="X5" s="86" t="s">
        <v>218</v>
      </c>
      <c r="Y5" s="87" t="s">
        <v>219</v>
      </c>
      <c r="Z5" s="87" t="s">
        <v>220</v>
      </c>
      <c r="AA5" s="88" t="s">
        <v>221</v>
      </c>
      <c r="AB5" s="89" t="s">
        <v>9</v>
      </c>
      <c r="AC5" s="90" t="s">
        <v>217</v>
      </c>
      <c r="AD5" s="86" t="s">
        <v>218</v>
      </c>
      <c r="AE5" s="87" t="s">
        <v>219</v>
      </c>
      <c r="AF5" s="87" t="s">
        <v>220</v>
      </c>
      <c r="AG5" s="37" t="s">
        <v>221</v>
      </c>
    </row>
    <row r="6" spans="1:33" ht="14.4" x14ac:dyDescent="0.55000000000000004">
      <c r="A6" s="338" t="s">
        <v>222</v>
      </c>
      <c r="B6" s="339" t="s">
        <v>181</v>
      </c>
      <c r="C6" s="340"/>
      <c r="D6" s="340"/>
      <c r="E6" s="341"/>
      <c r="F6" s="342"/>
      <c r="H6" s="338" t="s">
        <v>222</v>
      </c>
      <c r="I6" s="343" t="s">
        <v>222</v>
      </c>
      <c r="J6" s="92" t="s">
        <v>181</v>
      </c>
      <c r="K6" s="93"/>
      <c r="L6" s="93"/>
      <c r="M6" s="94"/>
      <c r="N6" s="95">
        <f>SUM(N7:N8)</f>
        <v>1250000</v>
      </c>
      <c r="O6" s="96"/>
      <c r="P6" s="97"/>
      <c r="Q6" s="95"/>
      <c r="R6" s="95"/>
      <c r="S6" s="95"/>
      <c r="T6" s="95"/>
      <c r="U6" s="95"/>
      <c r="V6" s="98"/>
      <c r="W6" s="99"/>
      <c r="X6" s="100"/>
      <c r="Y6" s="95"/>
      <c r="Z6" s="101"/>
      <c r="AA6" s="95">
        <f>SUM(AA7:AA8)</f>
        <v>1250000</v>
      </c>
      <c r="AB6" s="102"/>
      <c r="AC6" s="103"/>
      <c r="AD6" s="100"/>
      <c r="AE6" s="101"/>
      <c r="AF6" s="101"/>
      <c r="AG6" s="104">
        <f>SUM(AG7:AG8)</f>
        <v>1250000</v>
      </c>
    </row>
    <row r="7" spans="1:33" ht="14.4" outlineLevel="1" x14ac:dyDescent="0.55000000000000004">
      <c r="A7" s="344" t="s">
        <v>223</v>
      </c>
      <c r="B7" s="345" t="s">
        <v>224</v>
      </c>
      <c r="C7" s="346" t="s">
        <v>225</v>
      </c>
      <c r="D7" s="168">
        <v>1</v>
      </c>
      <c r="E7" s="347">
        <v>1250000</v>
      </c>
      <c r="F7" s="348">
        <f>D7*E7</f>
        <v>1250000</v>
      </c>
      <c r="H7" s="344" t="s">
        <v>223</v>
      </c>
      <c r="I7" s="344" t="s">
        <v>223</v>
      </c>
      <c r="J7" s="105" t="s">
        <v>224</v>
      </c>
      <c r="K7" s="106" t="s">
        <v>225</v>
      </c>
      <c r="L7" s="107">
        <v>1</v>
      </c>
      <c r="M7" s="108">
        <v>1250000</v>
      </c>
      <c r="N7" s="109">
        <v>1250000</v>
      </c>
      <c r="O7" s="110">
        <v>1</v>
      </c>
      <c r="P7" s="111"/>
      <c r="Q7" s="109"/>
      <c r="R7" s="109"/>
      <c r="S7" s="109"/>
      <c r="T7" s="109"/>
      <c r="U7" s="112"/>
      <c r="V7" s="113">
        <v>1</v>
      </c>
      <c r="W7" s="114">
        <f t="shared" ref="W7" si="0">IFERROR(V7*O7/L7,0)</f>
        <v>1</v>
      </c>
      <c r="X7" s="115">
        <f t="shared" ref="X7" si="1">(W7*100%)/O7</f>
        <v>1</v>
      </c>
      <c r="Y7" s="116"/>
      <c r="Z7" s="117">
        <f t="shared" ref="Z7" si="2">+IF(W7=0,"",Y7/W7)</f>
        <v>0</v>
      </c>
      <c r="AA7" s="118">
        <f t="shared" ref="AA7" si="3">X7*N7</f>
        <v>1250000</v>
      </c>
      <c r="AB7" s="119">
        <f t="shared" ref="AB7:AC7" si="4">+V7+P7</f>
        <v>1</v>
      </c>
      <c r="AC7" s="120">
        <f t="shared" si="4"/>
        <v>1</v>
      </c>
      <c r="AD7" s="115">
        <f t="shared" ref="AD7" si="5">R7+X7</f>
        <v>1</v>
      </c>
      <c r="AE7" s="117">
        <f t="shared" ref="AE7" si="6">+Y7+S7</f>
        <v>0</v>
      </c>
      <c r="AF7" s="117">
        <f t="shared" ref="AF7" si="7">+IF(AC7=0,"",AE7/AC7)</f>
        <v>0</v>
      </c>
      <c r="AG7" s="118">
        <f t="shared" ref="AG7" si="8">N7*AD7</f>
        <v>1250000</v>
      </c>
    </row>
    <row r="8" spans="1:33" ht="14.4" outlineLevel="1" x14ac:dyDescent="0.55000000000000004">
      <c r="A8" s="349"/>
      <c r="B8" s="350"/>
      <c r="C8" s="351"/>
      <c r="D8" s="352"/>
      <c r="E8" s="353"/>
      <c r="F8" s="354"/>
      <c r="H8" s="349"/>
      <c r="I8" s="349"/>
      <c r="J8" s="121"/>
      <c r="K8" s="122"/>
      <c r="L8" s="123"/>
      <c r="M8" s="124"/>
      <c r="N8" s="125"/>
      <c r="O8" s="110"/>
      <c r="P8" s="126"/>
      <c r="Q8" s="125"/>
      <c r="R8" s="125"/>
      <c r="S8" s="125"/>
      <c r="T8" s="125"/>
      <c r="U8" s="127"/>
      <c r="V8" s="128"/>
      <c r="W8" s="129"/>
      <c r="X8" s="130"/>
      <c r="Y8" s="125"/>
      <c r="Z8" s="131"/>
      <c r="AA8" s="127"/>
      <c r="AB8" s="132"/>
      <c r="AC8" s="133"/>
      <c r="AD8" s="130"/>
      <c r="AE8" s="131"/>
      <c r="AF8" s="131"/>
      <c r="AG8" s="127"/>
    </row>
    <row r="9" spans="1:33" ht="14.4" x14ac:dyDescent="0.55000000000000004">
      <c r="A9" s="355">
        <v>1</v>
      </c>
      <c r="B9" s="339" t="s">
        <v>173</v>
      </c>
      <c r="C9" s="356"/>
      <c r="D9" s="357"/>
      <c r="E9" s="358"/>
      <c r="F9" s="359"/>
      <c r="H9" s="355">
        <v>1</v>
      </c>
      <c r="I9" s="360">
        <v>1</v>
      </c>
      <c r="J9" s="135" t="s">
        <v>173</v>
      </c>
      <c r="K9" s="136"/>
      <c r="L9" s="137"/>
      <c r="M9" s="138"/>
      <c r="N9" s="139">
        <f>SUM(N10:N19)</f>
        <v>30352995.043337636</v>
      </c>
      <c r="O9" s="140"/>
      <c r="P9" s="141"/>
      <c r="Q9" s="142"/>
      <c r="R9" s="142"/>
      <c r="S9" s="142"/>
      <c r="T9" s="142"/>
      <c r="U9" s="139"/>
      <c r="V9" s="143"/>
      <c r="W9" s="144"/>
      <c r="X9" s="145"/>
      <c r="Y9" s="142"/>
      <c r="Z9" s="146"/>
      <c r="AA9" s="139">
        <f>SUM(AA10:AA19)</f>
        <v>30352995.043337636</v>
      </c>
      <c r="AB9" s="147"/>
      <c r="AC9" s="148"/>
      <c r="AD9" s="145"/>
      <c r="AE9" s="146"/>
      <c r="AF9" s="146"/>
      <c r="AG9" s="139">
        <f>SUM(AG10:AG19)</f>
        <v>30352995.043337636</v>
      </c>
    </row>
    <row r="10" spans="1:33" s="367" customFormat="1" ht="14.4" outlineLevel="1" x14ac:dyDescent="0.55000000000000004">
      <c r="A10" s="361" t="s">
        <v>226</v>
      </c>
      <c r="B10" s="362" t="s">
        <v>177</v>
      </c>
      <c r="C10" s="363"/>
      <c r="D10" s="364"/>
      <c r="E10" s="365"/>
      <c r="F10" s="366"/>
      <c r="H10" s="361" t="s">
        <v>226</v>
      </c>
      <c r="I10" s="368" t="s">
        <v>226</v>
      </c>
      <c r="J10" s="369" t="s">
        <v>177</v>
      </c>
      <c r="K10" s="370"/>
      <c r="L10" s="371"/>
      <c r="M10" s="372"/>
      <c r="N10" s="373"/>
      <c r="O10" s="374"/>
      <c r="P10" s="375"/>
      <c r="Q10" s="373"/>
      <c r="R10" s="373"/>
      <c r="S10" s="373"/>
      <c r="T10" s="373"/>
      <c r="U10" s="376"/>
      <c r="V10" s="377"/>
      <c r="W10" s="378"/>
      <c r="X10" s="379"/>
      <c r="Y10" s="373"/>
      <c r="Z10" s="380"/>
      <c r="AA10" s="376"/>
      <c r="AB10" s="381"/>
      <c r="AC10" s="382"/>
      <c r="AD10" s="379"/>
      <c r="AE10" s="380"/>
      <c r="AF10" s="380"/>
      <c r="AG10" s="376"/>
    </row>
    <row r="11" spans="1:33" ht="14.4" outlineLevel="1" x14ac:dyDescent="0.55000000000000004">
      <c r="A11" s="344" t="s">
        <v>227</v>
      </c>
      <c r="B11" s="345" t="s">
        <v>177</v>
      </c>
      <c r="C11" s="346" t="s">
        <v>228</v>
      </c>
      <c r="D11" s="107">
        <v>4</v>
      </c>
      <c r="E11" s="383">
        <f>'[1]ECO-03.'!J67</f>
        <v>5514346.7778188745</v>
      </c>
      <c r="F11" s="383">
        <f t="shared" ref="F11:F15" si="9">D11*E11</f>
        <v>22057387.111275498</v>
      </c>
      <c r="H11" s="344" t="s">
        <v>227</v>
      </c>
      <c r="I11" s="344" t="s">
        <v>227</v>
      </c>
      <c r="J11" s="149" t="s">
        <v>177</v>
      </c>
      <c r="K11" s="106" t="s">
        <v>228</v>
      </c>
      <c r="L11" s="123">
        <v>4</v>
      </c>
      <c r="M11" s="108">
        <v>5514346.7778188745</v>
      </c>
      <c r="N11" s="116">
        <v>22057387.111275498</v>
      </c>
      <c r="O11" s="110">
        <v>1</v>
      </c>
      <c r="P11" s="150"/>
      <c r="Q11" s="116"/>
      <c r="R11" s="116"/>
      <c r="S11" s="116"/>
      <c r="T11" s="116"/>
      <c r="U11" s="118"/>
      <c r="V11" s="113">
        <v>4</v>
      </c>
      <c r="W11" s="114">
        <f t="shared" ref="W11:W74" si="10">IFERROR(V11*O11/L11,0)</f>
        <v>1</v>
      </c>
      <c r="X11" s="115">
        <f t="shared" ref="X11:X74" si="11">(W11*100%)/O11</f>
        <v>1</v>
      </c>
      <c r="Y11" s="116"/>
      <c r="Z11" s="117">
        <f t="shared" ref="Z11:Z74" si="12">+IF(W11=0,"",Y11/W11)</f>
        <v>0</v>
      </c>
      <c r="AA11" s="118">
        <f t="shared" ref="AA11:AA74" si="13">X11*N11</f>
        <v>22057387.111275498</v>
      </c>
      <c r="AB11" s="119">
        <f t="shared" ref="AB11:AC74" si="14">+V11+P11</f>
        <v>4</v>
      </c>
      <c r="AC11" s="120">
        <f t="shared" si="14"/>
        <v>1</v>
      </c>
      <c r="AD11" s="115">
        <f t="shared" ref="AD11:AD74" si="15">R11+X11</f>
        <v>1</v>
      </c>
      <c r="AE11" s="117">
        <f t="shared" ref="AE11:AE74" si="16">+Y11+S11</f>
        <v>0</v>
      </c>
      <c r="AF11" s="117">
        <f t="shared" ref="AF11:AF74" si="17">+IF(AC11=0,"",AE11/AC11)</f>
        <v>0</v>
      </c>
      <c r="AG11" s="118">
        <f t="shared" ref="AG11:AG74" si="18">N11*AD11</f>
        <v>22057387.111275498</v>
      </c>
    </row>
    <row r="12" spans="1:33" ht="14.4" outlineLevel="1" x14ac:dyDescent="0.55000000000000004">
      <c r="A12" s="344" t="s">
        <v>229</v>
      </c>
      <c r="B12" s="345" t="s">
        <v>47</v>
      </c>
      <c r="C12" s="346" t="s">
        <v>230</v>
      </c>
      <c r="D12" s="168">
        <f>'[1]ECO-03.'!J73</f>
        <v>133</v>
      </c>
      <c r="E12" s="383">
        <f>'[1]ECO-03.'!J122</f>
        <v>15903.486633496988</v>
      </c>
      <c r="F12" s="383">
        <f>D12*E12</f>
        <v>2115163.7222550996</v>
      </c>
      <c r="H12" s="344" t="s">
        <v>229</v>
      </c>
      <c r="I12" s="344" t="s">
        <v>229</v>
      </c>
      <c r="J12" s="149" t="s">
        <v>47</v>
      </c>
      <c r="K12" s="106" t="s">
        <v>230</v>
      </c>
      <c r="L12" s="123">
        <v>133</v>
      </c>
      <c r="M12" s="108">
        <v>15903.486633496988</v>
      </c>
      <c r="N12" s="109">
        <v>2115163.7222550996</v>
      </c>
      <c r="O12" s="110">
        <v>1</v>
      </c>
      <c r="P12" s="111"/>
      <c r="Q12" s="109"/>
      <c r="R12" s="109"/>
      <c r="S12" s="109"/>
      <c r="T12" s="109"/>
      <c r="U12" s="112"/>
      <c r="V12" s="151">
        <v>133</v>
      </c>
      <c r="W12" s="152">
        <f t="shared" si="10"/>
        <v>1</v>
      </c>
      <c r="X12" s="153">
        <f t="shared" si="11"/>
        <v>1</v>
      </c>
      <c r="Y12" s="109"/>
      <c r="Z12" s="154">
        <f t="shared" si="12"/>
        <v>0</v>
      </c>
      <c r="AA12" s="112">
        <f t="shared" si="13"/>
        <v>2115163.7222550996</v>
      </c>
      <c r="AB12" s="155">
        <f t="shared" si="14"/>
        <v>133</v>
      </c>
      <c r="AC12" s="156">
        <f t="shared" si="14"/>
        <v>1</v>
      </c>
      <c r="AD12" s="153">
        <f t="shared" si="15"/>
        <v>1</v>
      </c>
      <c r="AE12" s="154">
        <f t="shared" si="16"/>
        <v>0</v>
      </c>
      <c r="AF12" s="154">
        <f t="shared" si="17"/>
        <v>0</v>
      </c>
      <c r="AG12" s="112">
        <f t="shared" si="18"/>
        <v>2115163.7222550996</v>
      </c>
    </row>
    <row r="13" spans="1:33" ht="14.4" outlineLevel="1" x14ac:dyDescent="0.55000000000000004">
      <c r="A13" s="344" t="s">
        <v>231</v>
      </c>
      <c r="B13" s="345" t="s">
        <v>179</v>
      </c>
      <c r="C13" s="346" t="s">
        <v>232</v>
      </c>
      <c r="D13" s="107">
        <v>4</v>
      </c>
      <c r="E13" s="383">
        <f>'[1]ECO-03.'!J182</f>
        <v>650000</v>
      </c>
      <c r="F13" s="383">
        <f t="shared" si="9"/>
        <v>2600000</v>
      </c>
      <c r="H13" s="344" t="s">
        <v>231</v>
      </c>
      <c r="I13" s="344" t="s">
        <v>231</v>
      </c>
      <c r="J13" s="149" t="s">
        <v>179</v>
      </c>
      <c r="K13" s="106" t="s">
        <v>232</v>
      </c>
      <c r="L13" s="123">
        <v>4</v>
      </c>
      <c r="M13" s="108">
        <v>650000</v>
      </c>
      <c r="N13" s="109">
        <v>2600000</v>
      </c>
      <c r="O13" s="110">
        <v>1</v>
      </c>
      <c r="P13" s="111"/>
      <c r="Q13" s="109"/>
      <c r="R13" s="109"/>
      <c r="S13" s="109"/>
      <c r="T13" s="109"/>
      <c r="U13" s="112"/>
      <c r="V13" s="151">
        <v>4</v>
      </c>
      <c r="W13" s="152">
        <f t="shared" si="10"/>
        <v>1</v>
      </c>
      <c r="X13" s="153">
        <f t="shared" si="11"/>
        <v>1</v>
      </c>
      <c r="Y13" s="109"/>
      <c r="Z13" s="154">
        <f t="shared" si="12"/>
        <v>0</v>
      </c>
      <c r="AA13" s="112">
        <f t="shared" si="13"/>
        <v>2600000</v>
      </c>
      <c r="AB13" s="155">
        <f t="shared" si="14"/>
        <v>4</v>
      </c>
      <c r="AC13" s="156">
        <f t="shared" si="14"/>
        <v>1</v>
      </c>
      <c r="AD13" s="153">
        <f t="shared" si="15"/>
        <v>1</v>
      </c>
      <c r="AE13" s="154">
        <f t="shared" si="16"/>
        <v>0</v>
      </c>
      <c r="AF13" s="154">
        <f t="shared" si="17"/>
        <v>0</v>
      </c>
      <c r="AG13" s="112">
        <f t="shared" si="18"/>
        <v>2600000</v>
      </c>
    </row>
    <row r="14" spans="1:33" ht="14.4" outlineLevel="1" x14ac:dyDescent="0.55000000000000004">
      <c r="A14" s="344" t="s">
        <v>233</v>
      </c>
      <c r="B14" s="384" t="s">
        <v>178</v>
      </c>
      <c r="C14" s="167" t="s">
        <v>225</v>
      </c>
      <c r="D14" s="107">
        <v>1</v>
      </c>
      <c r="E14" s="383">
        <f>'[1]ECO-03.'!J243</f>
        <v>200000</v>
      </c>
      <c r="F14" s="383">
        <f t="shared" si="9"/>
        <v>200000</v>
      </c>
      <c r="H14" s="344" t="s">
        <v>233</v>
      </c>
      <c r="I14" s="344" t="s">
        <v>233</v>
      </c>
      <c r="J14" s="166" t="s">
        <v>178</v>
      </c>
      <c r="K14" s="167" t="s">
        <v>225</v>
      </c>
      <c r="L14" s="168">
        <v>1</v>
      </c>
      <c r="M14" s="108">
        <v>200000</v>
      </c>
      <c r="N14" s="169">
        <v>200000</v>
      </c>
      <c r="O14" s="110">
        <v>1</v>
      </c>
      <c r="P14" s="170"/>
      <c r="Q14" s="169"/>
      <c r="R14" s="169"/>
      <c r="S14" s="169"/>
      <c r="T14" s="169"/>
      <c r="U14" s="171"/>
      <c r="V14" s="172">
        <v>1</v>
      </c>
      <c r="W14" s="173">
        <f t="shared" si="10"/>
        <v>1</v>
      </c>
      <c r="X14" s="174">
        <f t="shared" si="11"/>
        <v>1</v>
      </c>
      <c r="Y14" s="169"/>
      <c r="Z14" s="175">
        <f t="shared" si="12"/>
        <v>0</v>
      </c>
      <c r="AA14" s="171">
        <f t="shared" si="13"/>
        <v>200000</v>
      </c>
      <c r="AB14" s="176">
        <f t="shared" si="14"/>
        <v>1</v>
      </c>
      <c r="AC14" s="177">
        <f t="shared" si="14"/>
        <v>1</v>
      </c>
      <c r="AD14" s="174">
        <f t="shared" si="15"/>
        <v>1</v>
      </c>
      <c r="AE14" s="175">
        <f t="shared" si="16"/>
        <v>0</v>
      </c>
      <c r="AF14" s="175">
        <f t="shared" si="17"/>
        <v>0</v>
      </c>
      <c r="AG14" s="171">
        <f t="shared" si="18"/>
        <v>200000</v>
      </c>
    </row>
    <row r="15" spans="1:33" ht="14.4" outlineLevel="1" x14ac:dyDescent="0.55000000000000004">
      <c r="A15" s="344" t="s">
        <v>234</v>
      </c>
      <c r="B15" s="384" t="s">
        <v>176</v>
      </c>
      <c r="C15" s="167" t="s">
        <v>235</v>
      </c>
      <c r="D15" s="107">
        <v>1</v>
      </c>
      <c r="E15" s="383">
        <f>'[1]ECO-03.'!J304</f>
        <v>500000.40192462562</v>
      </c>
      <c r="F15" s="383">
        <f t="shared" si="9"/>
        <v>500000.40192462562</v>
      </c>
      <c r="H15" s="344" t="s">
        <v>234</v>
      </c>
      <c r="I15" s="344" t="s">
        <v>234</v>
      </c>
      <c r="J15" s="166" t="s">
        <v>176</v>
      </c>
      <c r="K15" s="167" t="s">
        <v>235</v>
      </c>
      <c r="L15" s="168">
        <v>1</v>
      </c>
      <c r="M15" s="108">
        <v>500000.40192462562</v>
      </c>
      <c r="N15" s="169">
        <v>500000.40192462562</v>
      </c>
      <c r="O15" s="110">
        <v>1</v>
      </c>
      <c r="P15" s="170"/>
      <c r="Q15" s="169"/>
      <c r="R15" s="169"/>
      <c r="S15" s="169"/>
      <c r="T15" s="169"/>
      <c r="U15" s="171"/>
      <c r="V15" s="172">
        <v>1</v>
      </c>
      <c r="W15" s="173">
        <f t="shared" si="10"/>
        <v>1</v>
      </c>
      <c r="X15" s="174">
        <f t="shared" si="11"/>
        <v>1</v>
      </c>
      <c r="Y15" s="169"/>
      <c r="Z15" s="175">
        <f t="shared" si="12"/>
        <v>0</v>
      </c>
      <c r="AA15" s="171">
        <f t="shared" si="13"/>
        <v>500000.40192462562</v>
      </c>
      <c r="AB15" s="176">
        <f t="shared" si="14"/>
        <v>1</v>
      </c>
      <c r="AC15" s="177">
        <f t="shared" si="14"/>
        <v>1</v>
      </c>
      <c r="AD15" s="174">
        <f t="shared" si="15"/>
        <v>1</v>
      </c>
      <c r="AE15" s="175">
        <f t="shared" si="16"/>
        <v>0</v>
      </c>
      <c r="AF15" s="175">
        <f t="shared" si="17"/>
        <v>0</v>
      </c>
      <c r="AG15" s="171">
        <f t="shared" si="18"/>
        <v>500000.40192462562</v>
      </c>
    </row>
    <row r="16" spans="1:33" ht="14.4" outlineLevel="1" x14ac:dyDescent="0.55000000000000004">
      <c r="A16" s="385" t="s">
        <v>236</v>
      </c>
      <c r="B16" s="386" t="s">
        <v>172</v>
      </c>
      <c r="C16" s="387"/>
      <c r="D16" s="352"/>
      <c r="E16" s="383"/>
      <c r="F16" s="383"/>
      <c r="H16" s="385" t="s">
        <v>236</v>
      </c>
      <c r="I16" s="344" t="s">
        <v>236</v>
      </c>
      <c r="J16" s="166" t="s">
        <v>172</v>
      </c>
      <c r="K16" s="167"/>
      <c r="L16" s="168"/>
      <c r="M16" s="108"/>
      <c r="N16" s="179"/>
      <c r="O16" s="178"/>
      <c r="P16" s="170"/>
      <c r="Q16" s="169"/>
      <c r="R16" s="169"/>
      <c r="S16" s="169"/>
      <c r="T16" s="169"/>
      <c r="U16" s="171"/>
      <c r="V16" s="172"/>
      <c r="W16" s="173"/>
      <c r="X16" s="174"/>
      <c r="Y16" s="169"/>
      <c r="Z16" s="175"/>
      <c r="AA16" s="171"/>
      <c r="AB16" s="176"/>
      <c r="AC16" s="177"/>
      <c r="AD16" s="174"/>
      <c r="AE16" s="175"/>
      <c r="AF16" s="175"/>
      <c r="AG16" s="171"/>
    </row>
    <row r="17" spans="1:33" ht="14.4" outlineLevel="1" x14ac:dyDescent="0.55000000000000004">
      <c r="A17" s="388" t="s">
        <v>182</v>
      </c>
      <c r="B17" s="384" t="s">
        <v>237</v>
      </c>
      <c r="C17" s="167" t="s">
        <v>225</v>
      </c>
      <c r="D17" s="107">
        <v>1</v>
      </c>
      <c r="E17" s="383">
        <f>'[1]ECO-03.'!J365</f>
        <v>1233167.8038472512</v>
      </c>
      <c r="F17" s="383">
        <f>D17*E17</f>
        <v>1233167.8038472512</v>
      </c>
      <c r="H17" s="388" t="s">
        <v>182</v>
      </c>
      <c r="I17" s="344" t="s">
        <v>182</v>
      </c>
      <c r="J17" s="166" t="s">
        <v>237</v>
      </c>
      <c r="K17" s="167" t="s">
        <v>225</v>
      </c>
      <c r="L17" s="168">
        <v>1</v>
      </c>
      <c r="M17" s="108">
        <v>1233167.8038472512</v>
      </c>
      <c r="N17" s="179">
        <v>1233167.8038472512</v>
      </c>
      <c r="O17" s="110">
        <v>1</v>
      </c>
      <c r="P17" s="170"/>
      <c r="Q17" s="169"/>
      <c r="R17" s="169"/>
      <c r="S17" s="169"/>
      <c r="T17" s="169"/>
      <c r="U17" s="171"/>
      <c r="V17" s="172">
        <v>1</v>
      </c>
      <c r="W17" s="173">
        <f t="shared" si="10"/>
        <v>1</v>
      </c>
      <c r="X17" s="174">
        <f t="shared" si="11"/>
        <v>1</v>
      </c>
      <c r="Y17" s="169"/>
      <c r="Z17" s="175">
        <f t="shared" si="12"/>
        <v>0</v>
      </c>
      <c r="AA17" s="171">
        <f t="shared" si="13"/>
        <v>1233167.8038472512</v>
      </c>
      <c r="AB17" s="176">
        <f t="shared" si="14"/>
        <v>1</v>
      </c>
      <c r="AC17" s="177">
        <f t="shared" si="14"/>
        <v>1</v>
      </c>
      <c r="AD17" s="174">
        <f t="shared" si="15"/>
        <v>1</v>
      </c>
      <c r="AE17" s="175">
        <f t="shared" si="16"/>
        <v>0</v>
      </c>
      <c r="AF17" s="175">
        <f t="shared" si="17"/>
        <v>0</v>
      </c>
      <c r="AG17" s="171">
        <f t="shared" si="18"/>
        <v>1233167.8038472512</v>
      </c>
    </row>
    <row r="18" spans="1:33" ht="14.4" outlineLevel="1" x14ac:dyDescent="0.55000000000000004">
      <c r="A18" s="389" t="s">
        <v>238</v>
      </c>
      <c r="B18" s="390" t="s">
        <v>174</v>
      </c>
      <c r="C18" s="387" t="s">
        <v>239</v>
      </c>
      <c r="D18" s="123">
        <v>150</v>
      </c>
      <c r="E18" s="383">
        <f>'[1]ECO-03.'!J426</f>
        <v>7103.5144499541229</v>
      </c>
      <c r="F18" s="383">
        <f>D18*E18</f>
        <v>1065527.1674931184</v>
      </c>
      <c r="H18" s="389" t="s">
        <v>238</v>
      </c>
      <c r="I18" s="344" t="s">
        <v>238</v>
      </c>
      <c r="J18" s="166" t="s">
        <v>174</v>
      </c>
      <c r="K18" s="167" t="s">
        <v>239</v>
      </c>
      <c r="L18" s="168">
        <v>150</v>
      </c>
      <c r="M18" s="108">
        <v>7103.5144499541229</v>
      </c>
      <c r="N18" s="179">
        <v>1065527.1674931184</v>
      </c>
      <c r="O18" s="110">
        <v>1</v>
      </c>
      <c r="P18" s="170"/>
      <c r="Q18" s="169"/>
      <c r="R18" s="169"/>
      <c r="S18" s="169"/>
      <c r="T18" s="169"/>
      <c r="U18" s="171"/>
      <c r="V18" s="172">
        <v>150</v>
      </c>
      <c r="W18" s="173">
        <f t="shared" si="10"/>
        <v>1</v>
      </c>
      <c r="X18" s="174">
        <f t="shared" si="11"/>
        <v>1</v>
      </c>
      <c r="Y18" s="169"/>
      <c r="Z18" s="175">
        <f t="shared" si="12"/>
        <v>0</v>
      </c>
      <c r="AA18" s="171">
        <f t="shared" si="13"/>
        <v>1065527.1674931184</v>
      </c>
      <c r="AB18" s="176">
        <f t="shared" si="14"/>
        <v>150</v>
      </c>
      <c r="AC18" s="177">
        <f t="shared" si="14"/>
        <v>1</v>
      </c>
      <c r="AD18" s="174">
        <f t="shared" si="15"/>
        <v>1</v>
      </c>
      <c r="AE18" s="175">
        <f t="shared" si="16"/>
        <v>0</v>
      </c>
      <c r="AF18" s="175">
        <f t="shared" si="17"/>
        <v>0</v>
      </c>
      <c r="AG18" s="171">
        <f t="shared" si="18"/>
        <v>1065527.1674931184</v>
      </c>
    </row>
    <row r="19" spans="1:33" ht="14.4" outlineLevel="1" x14ac:dyDescent="0.55000000000000004">
      <c r="A19" s="389" t="s">
        <v>240</v>
      </c>
      <c r="B19" s="390" t="s">
        <v>171</v>
      </c>
      <c r="C19" s="387" t="s">
        <v>230</v>
      </c>
      <c r="D19" s="123">
        <v>50</v>
      </c>
      <c r="E19" s="383">
        <f>'[1]ECO-03.'!J487</f>
        <v>11634.976730840854</v>
      </c>
      <c r="F19" s="383">
        <f>D19*E19</f>
        <v>581748.83654204267</v>
      </c>
      <c r="H19" s="389" t="s">
        <v>240</v>
      </c>
      <c r="I19" s="344" t="s">
        <v>240</v>
      </c>
      <c r="J19" s="166" t="s">
        <v>171</v>
      </c>
      <c r="K19" s="180" t="s">
        <v>230</v>
      </c>
      <c r="L19" s="181">
        <v>50</v>
      </c>
      <c r="M19" s="182">
        <v>11634.976730840854</v>
      </c>
      <c r="N19" s="183">
        <v>581748.83654204267</v>
      </c>
      <c r="O19" s="110">
        <v>1</v>
      </c>
      <c r="P19" s="170"/>
      <c r="Q19" s="169"/>
      <c r="R19" s="169"/>
      <c r="S19" s="169"/>
      <c r="T19" s="169"/>
      <c r="U19" s="171"/>
      <c r="V19" s="172">
        <v>50</v>
      </c>
      <c r="W19" s="173">
        <f t="shared" si="10"/>
        <v>1</v>
      </c>
      <c r="X19" s="174">
        <f t="shared" si="11"/>
        <v>1</v>
      </c>
      <c r="Y19" s="169"/>
      <c r="Z19" s="175">
        <f t="shared" si="12"/>
        <v>0</v>
      </c>
      <c r="AA19" s="171">
        <f t="shared" si="13"/>
        <v>581748.83654204267</v>
      </c>
      <c r="AB19" s="176">
        <f t="shared" si="14"/>
        <v>50</v>
      </c>
      <c r="AC19" s="177">
        <f t="shared" si="14"/>
        <v>1</v>
      </c>
      <c r="AD19" s="174">
        <f t="shared" si="15"/>
        <v>1</v>
      </c>
      <c r="AE19" s="175">
        <f t="shared" si="16"/>
        <v>0</v>
      </c>
      <c r="AF19" s="175">
        <f t="shared" si="17"/>
        <v>0</v>
      </c>
      <c r="AG19" s="171">
        <f t="shared" si="18"/>
        <v>581748.83654204267</v>
      </c>
    </row>
    <row r="20" spans="1:33" ht="14.4" x14ac:dyDescent="0.55000000000000004">
      <c r="A20" s="355">
        <v>2</v>
      </c>
      <c r="B20" s="339" t="s">
        <v>119</v>
      </c>
      <c r="C20" s="356"/>
      <c r="D20" s="357"/>
      <c r="E20" s="358"/>
      <c r="F20" s="359"/>
      <c r="H20" s="391">
        <v>2</v>
      </c>
      <c r="I20" s="392">
        <v>2</v>
      </c>
      <c r="J20" s="92" t="s">
        <v>119</v>
      </c>
      <c r="K20" s="393"/>
      <c r="L20" s="394"/>
      <c r="M20" s="395"/>
      <c r="N20" s="104">
        <f>SUM(N21:N75)</f>
        <v>62154778.342556901</v>
      </c>
      <c r="O20" s="96"/>
      <c r="P20" s="141"/>
      <c r="Q20" s="142"/>
      <c r="R20" s="142"/>
      <c r="S20" s="142"/>
      <c r="T20" s="142"/>
      <c r="U20" s="139"/>
      <c r="V20" s="143"/>
      <c r="W20" s="144"/>
      <c r="X20" s="145"/>
      <c r="Y20" s="142"/>
      <c r="Z20" s="146"/>
      <c r="AA20" s="139">
        <f>SUM(AA21:AA75)</f>
        <v>0</v>
      </c>
      <c r="AB20" s="147"/>
      <c r="AC20" s="148"/>
      <c r="AD20" s="145"/>
      <c r="AE20" s="146"/>
      <c r="AF20" s="146"/>
      <c r="AG20" s="139">
        <f>SUM(AG21:AG75)</f>
        <v>0</v>
      </c>
    </row>
    <row r="21" spans="1:33" ht="14.4" outlineLevel="1" x14ac:dyDescent="0.55000000000000004">
      <c r="A21" s="396" t="s">
        <v>241</v>
      </c>
      <c r="B21" s="386" t="s">
        <v>170</v>
      </c>
      <c r="C21" s="387"/>
      <c r="D21" s="397"/>
      <c r="E21" s="398"/>
      <c r="F21" s="399"/>
      <c r="H21" s="396" t="s">
        <v>241</v>
      </c>
      <c r="I21" s="400" t="s">
        <v>241</v>
      </c>
      <c r="J21" s="184" t="s">
        <v>170</v>
      </c>
      <c r="K21" s="185"/>
      <c r="L21" s="186"/>
      <c r="M21" s="187"/>
      <c r="N21" s="188"/>
      <c r="O21" s="189"/>
      <c r="P21" s="190"/>
      <c r="Q21" s="188"/>
      <c r="R21" s="188"/>
      <c r="S21" s="188"/>
      <c r="T21" s="188"/>
      <c r="U21" s="191"/>
      <c r="V21" s="192"/>
      <c r="W21" s="193"/>
      <c r="X21" s="194"/>
      <c r="Y21" s="188"/>
      <c r="Z21" s="195"/>
      <c r="AA21" s="191"/>
      <c r="AB21" s="196"/>
      <c r="AC21" s="197"/>
      <c r="AD21" s="194"/>
      <c r="AE21" s="195"/>
      <c r="AF21" s="195"/>
      <c r="AG21" s="191"/>
    </row>
    <row r="22" spans="1:33" ht="14.4" outlineLevel="1" x14ac:dyDescent="0.55000000000000004">
      <c r="A22" s="389" t="s">
        <v>242</v>
      </c>
      <c r="B22" s="390" t="s">
        <v>38</v>
      </c>
      <c r="C22" s="387" t="s">
        <v>243</v>
      </c>
      <c r="D22" s="123">
        <v>12</v>
      </c>
      <c r="E22" s="401">
        <f>'[1]ECO-03.'!J548</f>
        <v>80582.65320565569</v>
      </c>
      <c r="F22" s="401">
        <f>D22*E22</f>
        <v>966991.83846786828</v>
      </c>
      <c r="H22" s="389" t="s">
        <v>242</v>
      </c>
      <c r="I22" s="388" t="s">
        <v>242</v>
      </c>
      <c r="J22" s="166" t="s">
        <v>38</v>
      </c>
      <c r="K22" s="198" t="s">
        <v>243</v>
      </c>
      <c r="L22" s="107">
        <v>12</v>
      </c>
      <c r="M22" s="108">
        <v>80582.65320565569</v>
      </c>
      <c r="N22" s="169">
        <v>966991.83846786828</v>
      </c>
      <c r="O22" s="110">
        <v>1</v>
      </c>
      <c r="P22" s="170"/>
      <c r="Q22" s="169"/>
      <c r="R22" s="169"/>
      <c r="S22" s="169"/>
      <c r="T22" s="169"/>
      <c r="U22" s="171"/>
      <c r="V22" s="172"/>
      <c r="W22" s="173">
        <f t="shared" si="10"/>
        <v>0</v>
      </c>
      <c r="X22" s="174">
        <f t="shared" si="11"/>
        <v>0</v>
      </c>
      <c r="Y22" s="169"/>
      <c r="Z22" s="175" t="str">
        <f t="shared" si="12"/>
        <v/>
      </c>
      <c r="AA22" s="171">
        <f t="shared" si="13"/>
        <v>0</v>
      </c>
      <c r="AB22" s="176">
        <f t="shared" si="14"/>
        <v>0</v>
      </c>
      <c r="AC22" s="177">
        <f t="shared" si="14"/>
        <v>0</v>
      </c>
      <c r="AD22" s="174">
        <f t="shared" si="15"/>
        <v>0</v>
      </c>
      <c r="AE22" s="175">
        <f t="shared" si="16"/>
        <v>0</v>
      </c>
      <c r="AF22" s="175" t="str">
        <f t="shared" si="17"/>
        <v/>
      </c>
      <c r="AG22" s="171">
        <f t="shared" si="18"/>
        <v>0</v>
      </c>
    </row>
    <row r="23" spans="1:33" ht="14.4" outlineLevel="1" x14ac:dyDescent="0.55000000000000004">
      <c r="A23" s="389" t="s">
        <v>244</v>
      </c>
      <c r="B23" s="390" t="s">
        <v>169</v>
      </c>
      <c r="C23" s="387" t="s">
        <v>243</v>
      </c>
      <c r="D23" s="123">
        <v>5</v>
      </c>
      <c r="E23" s="401">
        <f>'[1]ECO-03.'!J609</f>
        <v>125543.88477595904</v>
      </c>
      <c r="F23" s="401">
        <f>D23*E23</f>
        <v>627719.42387979524</v>
      </c>
      <c r="H23" s="389" t="s">
        <v>244</v>
      </c>
      <c r="I23" s="388" t="s">
        <v>244</v>
      </c>
      <c r="J23" s="166" t="s">
        <v>169</v>
      </c>
      <c r="K23" s="198" t="s">
        <v>243</v>
      </c>
      <c r="L23" s="123">
        <v>5</v>
      </c>
      <c r="M23" s="108">
        <v>125543.88477595904</v>
      </c>
      <c r="N23" s="169">
        <v>627719.42387979524</v>
      </c>
      <c r="O23" s="110">
        <v>1</v>
      </c>
      <c r="P23" s="170"/>
      <c r="Q23" s="169"/>
      <c r="R23" s="169"/>
      <c r="S23" s="169"/>
      <c r="T23" s="169"/>
      <c r="U23" s="171"/>
      <c r="V23" s="172"/>
      <c r="W23" s="173">
        <f t="shared" si="10"/>
        <v>0</v>
      </c>
      <c r="X23" s="174">
        <f t="shared" si="11"/>
        <v>0</v>
      </c>
      <c r="Y23" s="169"/>
      <c r="Z23" s="175" t="str">
        <f t="shared" si="12"/>
        <v/>
      </c>
      <c r="AA23" s="171">
        <f t="shared" si="13"/>
        <v>0</v>
      </c>
      <c r="AB23" s="176">
        <f t="shared" si="14"/>
        <v>0</v>
      </c>
      <c r="AC23" s="177">
        <f t="shared" si="14"/>
        <v>0</v>
      </c>
      <c r="AD23" s="174">
        <f t="shared" si="15"/>
        <v>0</v>
      </c>
      <c r="AE23" s="175">
        <f t="shared" si="16"/>
        <v>0</v>
      </c>
      <c r="AF23" s="175" t="str">
        <f t="shared" si="17"/>
        <v/>
      </c>
      <c r="AG23" s="171">
        <f t="shared" si="18"/>
        <v>0</v>
      </c>
    </row>
    <row r="24" spans="1:33" ht="14.4" outlineLevel="1" x14ac:dyDescent="0.55000000000000004">
      <c r="A24" s="396" t="s">
        <v>627</v>
      </c>
      <c r="B24" s="386" t="s">
        <v>167</v>
      </c>
      <c r="C24" s="387"/>
      <c r="D24" s="397"/>
      <c r="E24" s="401"/>
      <c r="F24" s="399"/>
      <c r="H24" s="396" t="s">
        <v>627</v>
      </c>
      <c r="I24" s="388" t="s">
        <v>627</v>
      </c>
      <c r="J24" s="166" t="s">
        <v>167</v>
      </c>
      <c r="K24" s="198"/>
      <c r="L24" s="123"/>
      <c r="M24" s="108"/>
      <c r="N24" s="169"/>
      <c r="O24" s="110"/>
      <c r="P24" s="170"/>
      <c r="Q24" s="169"/>
      <c r="R24" s="169"/>
      <c r="S24" s="169"/>
      <c r="T24" s="169"/>
      <c r="U24" s="171"/>
      <c r="V24" s="172"/>
      <c r="W24" s="173"/>
      <c r="X24" s="174"/>
      <c r="Y24" s="169"/>
      <c r="Z24" s="175"/>
      <c r="AA24" s="171"/>
      <c r="AB24" s="176"/>
      <c r="AC24" s="177"/>
      <c r="AD24" s="174"/>
      <c r="AE24" s="175"/>
      <c r="AF24" s="175"/>
      <c r="AG24" s="171"/>
    </row>
    <row r="25" spans="1:33" ht="14.4" outlineLevel="1" x14ac:dyDescent="0.55000000000000004">
      <c r="A25" s="389" t="s">
        <v>245</v>
      </c>
      <c r="B25" s="390" t="s">
        <v>168</v>
      </c>
      <c r="C25" s="387" t="s">
        <v>243</v>
      </c>
      <c r="D25" s="123">
        <v>2.5</v>
      </c>
      <c r="E25" s="401">
        <f>'[1]ECO-03.'!J670</f>
        <v>249989.00769357366</v>
      </c>
      <c r="F25" s="401">
        <f>D25*E25</f>
        <v>624972.51923393412</v>
      </c>
      <c r="H25" s="389" t="s">
        <v>245</v>
      </c>
      <c r="I25" s="388" t="s">
        <v>245</v>
      </c>
      <c r="J25" s="166" t="s">
        <v>168</v>
      </c>
      <c r="K25" s="198" t="s">
        <v>243</v>
      </c>
      <c r="L25" s="123">
        <v>2.5</v>
      </c>
      <c r="M25" s="108">
        <v>249989.00769357366</v>
      </c>
      <c r="N25" s="169">
        <v>624972.51923393412</v>
      </c>
      <c r="O25" s="110">
        <v>1</v>
      </c>
      <c r="P25" s="170"/>
      <c r="Q25" s="169"/>
      <c r="R25" s="169"/>
      <c r="S25" s="169"/>
      <c r="T25" s="169"/>
      <c r="U25" s="171"/>
      <c r="V25" s="172"/>
      <c r="W25" s="173">
        <f t="shared" si="10"/>
        <v>0</v>
      </c>
      <c r="X25" s="174">
        <f t="shared" si="11"/>
        <v>0</v>
      </c>
      <c r="Y25" s="169"/>
      <c r="Z25" s="175" t="str">
        <f t="shared" si="12"/>
        <v/>
      </c>
      <c r="AA25" s="171">
        <f t="shared" si="13"/>
        <v>0</v>
      </c>
      <c r="AB25" s="176">
        <f t="shared" si="14"/>
        <v>0</v>
      </c>
      <c r="AC25" s="177">
        <f t="shared" si="14"/>
        <v>0</v>
      </c>
      <c r="AD25" s="174">
        <f t="shared" si="15"/>
        <v>0</v>
      </c>
      <c r="AE25" s="175">
        <f t="shared" si="16"/>
        <v>0</v>
      </c>
      <c r="AF25" s="175" t="str">
        <f t="shared" si="17"/>
        <v/>
      </c>
      <c r="AG25" s="171">
        <f t="shared" si="18"/>
        <v>0</v>
      </c>
    </row>
    <row r="26" spans="1:33" ht="14.4" outlineLevel="1" x14ac:dyDescent="0.55000000000000004">
      <c r="A26" s="389" t="s">
        <v>246</v>
      </c>
      <c r="B26" s="390" t="s">
        <v>166</v>
      </c>
      <c r="C26" s="387" t="s">
        <v>243</v>
      </c>
      <c r="D26" s="123">
        <v>12</v>
      </c>
      <c r="E26" s="401">
        <f>'[1]ECO-03.'!J731</f>
        <v>306319.95448779594</v>
      </c>
      <c r="F26" s="401">
        <f>D26*E26</f>
        <v>3675839.4538535513</v>
      </c>
      <c r="H26" s="389" t="s">
        <v>246</v>
      </c>
      <c r="I26" s="388" t="s">
        <v>246</v>
      </c>
      <c r="J26" s="166" t="s">
        <v>166</v>
      </c>
      <c r="K26" s="198" t="s">
        <v>243</v>
      </c>
      <c r="L26" s="123">
        <v>12</v>
      </c>
      <c r="M26" s="108">
        <v>306319.95448779594</v>
      </c>
      <c r="N26" s="169">
        <v>3675839.4538535513</v>
      </c>
      <c r="O26" s="110">
        <v>1</v>
      </c>
      <c r="P26" s="170"/>
      <c r="Q26" s="169"/>
      <c r="R26" s="169"/>
      <c r="S26" s="169"/>
      <c r="T26" s="169"/>
      <c r="U26" s="171"/>
      <c r="V26" s="172"/>
      <c r="W26" s="173">
        <f t="shared" si="10"/>
        <v>0</v>
      </c>
      <c r="X26" s="174">
        <f t="shared" si="11"/>
        <v>0</v>
      </c>
      <c r="Y26" s="169"/>
      <c r="Z26" s="175" t="str">
        <f t="shared" si="12"/>
        <v/>
      </c>
      <c r="AA26" s="171">
        <f t="shared" si="13"/>
        <v>0</v>
      </c>
      <c r="AB26" s="176">
        <f t="shared" si="14"/>
        <v>0</v>
      </c>
      <c r="AC26" s="177">
        <f t="shared" si="14"/>
        <v>0</v>
      </c>
      <c r="AD26" s="174">
        <f t="shared" si="15"/>
        <v>0</v>
      </c>
      <c r="AE26" s="175">
        <f t="shared" si="16"/>
        <v>0</v>
      </c>
      <c r="AF26" s="175" t="str">
        <f t="shared" si="17"/>
        <v/>
      </c>
      <c r="AG26" s="171">
        <f t="shared" si="18"/>
        <v>0</v>
      </c>
    </row>
    <row r="27" spans="1:33" ht="14.4" outlineLevel="1" x14ac:dyDescent="0.55000000000000004">
      <c r="A27" s="396" t="s">
        <v>628</v>
      </c>
      <c r="B27" s="386" t="s">
        <v>164</v>
      </c>
      <c r="C27" s="387"/>
      <c r="D27" s="397"/>
      <c r="E27" s="401"/>
      <c r="F27" s="399"/>
      <c r="H27" s="396" t="s">
        <v>628</v>
      </c>
      <c r="I27" s="388" t="s">
        <v>628</v>
      </c>
      <c r="J27" s="166" t="s">
        <v>164</v>
      </c>
      <c r="K27" s="198"/>
      <c r="L27" s="123"/>
      <c r="M27" s="108"/>
      <c r="N27" s="169"/>
      <c r="O27" s="110"/>
      <c r="P27" s="170"/>
      <c r="Q27" s="169"/>
      <c r="R27" s="169"/>
      <c r="S27" s="169"/>
      <c r="T27" s="169"/>
      <c r="U27" s="171"/>
      <c r="V27" s="172"/>
      <c r="W27" s="173"/>
      <c r="X27" s="174"/>
      <c r="Y27" s="169"/>
      <c r="Z27" s="175"/>
      <c r="AA27" s="171"/>
      <c r="AB27" s="176"/>
      <c r="AC27" s="177"/>
      <c r="AD27" s="174"/>
      <c r="AE27" s="175"/>
      <c r="AF27" s="175"/>
      <c r="AG27" s="171"/>
    </row>
    <row r="28" spans="1:33" ht="14.4" outlineLevel="1" x14ac:dyDescent="0.55000000000000004">
      <c r="A28" s="389" t="s">
        <v>247</v>
      </c>
      <c r="B28" s="390" t="s">
        <v>165</v>
      </c>
      <c r="C28" s="387" t="s">
        <v>235</v>
      </c>
      <c r="D28" s="123">
        <f>'[1]ECO-03.'!J743</f>
        <v>64</v>
      </c>
      <c r="E28" s="401">
        <f>'[1]ECO-03.'!J792</f>
        <v>6887.8015925379004</v>
      </c>
      <c r="F28" s="401">
        <f>D28*E28</f>
        <v>440819.30192242563</v>
      </c>
      <c r="H28" s="389" t="s">
        <v>247</v>
      </c>
      <c r="I28" s="388" t="s">
        <v>247</v>
      </c>
      <c r="J28" s="166" t="s">
        <v>165</v>
      </c>
      <c r="K28" s="198" t="s">
        <v>235</v>
      </c>
      <c r="L28" s="123">
        <v>64</v>
      </c>
      <c r="M28" s="108">
        <v>6887.8015925379004</v>
      </c>
      <c r="N28" s="169">
        <v>440819.30192242563</v>
      </c>
      <c r="O28" s="110">
        <v>1</v>
      </c>
      <c r="P28" s="170"/>
      <c r="Q28" s="169"/>
      <c r="R28" s="169"/>
      <c r="S28" s="169"/>
      <c r="T28" s="169"/>
      <c r="U28" s="171"/>
      <c r="V28" s="172"/>
      <c r="W28" s="173">
        <f t="shared" si="10"/>
        <v>0</v>
      </c>
      <c r="X28" s="174">
        <f t="shared" si="11"/>
        <v>0</v>
      </c>
      <c r="Y28" s="169"/>
      <c r="Z28" s="175" t="str">
        <f t="shared" si="12"/>
        <v/>
      </c>
      <c r="AA28" s="171">
        <f t="shared" si="13"/>
        <v>0</v>
      </c>
      <c r="AB28" s="176">
        <f t="shared" si="14"/>
        <v>0</v>
      </c>
      <c r="AC28" s="177">
        <f t="shared" si="14"/>
        <v>0</v>
      </c>
      <c r="AD28" s="174">
        <f t="shared" si="15"/>
        <v>0</v>
      </c>
      <c r="AE28" s="175">
        <f t="shared" si="16"/>
        <v>0</v>
      </c>
      <c r="AF28" s="175" t="str">
        <f t="shared" si="17"/>
        <v/>
      </c>
      <c r="AG28" s="171">
        <f t="shared" si="18"/>
        <v>0</v>
      </c>
    </row>
    <row r="29" spans="1:33" ht="14.4" outlineLevel="1" x14ac:dyDescent="0.55000000000000004">
      <c r="A29" s="389" t="s">
        <v>248</v>
      </c>
      <c r="B29" s="390" t="s">
        <v>152</v>
      </c>
      <c r="C29" s="387" t="s">
        <v>239</v>
      </c>
      <c r="D29" s="123">
        <v>20</v>
      </c>
      <c r="E29" s="401">
        <f>'[1]ECO-03.'!J853</f>
        <v>29686.722692677558</v>
      </c>
      <c r="F29" s="401">
        <f>D29*E29</f>
        <v>593734.45385355118</v>
      </c>
      <c r="H29" s="389" t="s">
        <v>248</v>
      </c>
      <c r="I29" s="388" t="s">
        <v>248</v>
      </c>
      <c r="J29" s="166" t="s">
        <v>152</v>
      </c>
      <c r="K29" s="198" t="s">
        <v>239</v>
      </c>
      <c r="L29" s="123">
        <v>20</v>
      </c>
      <c r="M29" s="108">
        <v>29686.722692677558</v>
      </c>
      <c r="N29" s="169">
        <v>593734.45385355118</v>
      </c>
      <c r="O29" s="110">
        <v>1</v>
      </c>
      <c r="P29" s="170"/>
      <c r="Q29" s="169"/>
      <c r="R29" s="169"/>
      <c r="S29" s="169"/>
      <c r="T29" s="169"/>
      <c r="U29" s="171"/>
      <c r="V29" s="172"/>
      <c r="W29" s="173">
        <f t="shared" si="10"/>
        <v>0</v>
      </c>
      <c r="X29" s="174">
        <f t="shared" si="11"/>
        <v>0</v>
      </c>
      <c r="Y29" s="169"/>
      <c r="Z29" s="175" t="str">
        <f t="shared" si="12"/>
        <v/>
      </c>
      <c r="AA29" s="171">
        <f t="shared" si="13"/>
        <v>0</v>
      </c>
      <c r="AB29" s="176">
        <f t="shared" si="14"/>
        <v>0</v>
      </c>
      <c r="AC29" s="177">
        <f t="shared" si="14"/>
        <v>0</v>
      </c>
      <c r="AD29" s="174">
        <f t="shared" si="15"/>
        <v>0</v>
      </c>
      <c r="AE29" s="175">
        <f t="shared" si="16"/>
        <v>0</v>
      </c>
      <c r="AF29" s="175" t="str">
        <f t="shared" si="17"/>
        <v/>
      </c>
      <c r="AG29" s="171">
        <f t="shared" si="18"/>
        <v>0</v>
      </c>
    </row>
    <row r="30" spans="1:33" ht="14.4" outlineLevel="1" x14ac:dyDescent="0.55000000000000004">
      <c r="A30" s="388" t="s">
        <v>249</v>
      </c>
      <c r="B30" s="384" t="s">
        <v>163</v>
      </c>
      <c r="C30" s="167" t="s">
        <v>243</v>
      </c>
      <c r="D30" s="107">
        <v>2.5</v>
      </c>
      <c r="E30" s="401">
        <f>'[1]ECO-03.'!J909</f>
        <v>306319.95448779594</v>
      </c>
      <c r="F30" s="212">
        <f>D30*E30</f>
        <v>765799.88621948985</v>
      </c>
      <c r="H30" s="388" t="s">
        <v>249</v>
      </c>
      <c r="I30" s="388" t="s">
        <v>249</v>
      </c>
      <c r="J30" s="166" t="s">
        <v>163</v>
      </c>
      <c r="K30" s="198" t="s">
        <v>243</v>
      </c>
      <c r="L30" s="123">
        <v>2.5</v>
      </c>
      <c r="M30" s="108">
        <v>306319.95448779594</v>
      </c>
      <c r="N30" s="169">
        <v>765799.88621948985</v>
      </c>
      <c r="O30" s="110">
        <v>1</v>
      </c>
      <c r="P30" s="170"/>
      <c r="Q30" s="169"/>
      <c r="R30" s="169"/>
      <c r="S30" s="169"/>
      <c r="T30" s="169"/>
      <c r="U30" s="171"/>
      <c r="V30" s="172"/>
      <c r="W30" s="173">
        <f t="shared" si="10"/>
        <v>0</v>
      </c>
      <c r="X30" s="174">
        <f t="shared" si="11"/>
        <v>0</v>
      </c>
      <c r="Y30" s="169"/>
      <c r="Z30" s="175" t="str">
        <f t="shared" si="12"/>
        <v/>
      </c>
      <c r="AA30" s="171">
        <f t="shared" si="13"/>
        <v>0</v>
      </c>
      <c r="AB30" s="176">
        <f t="shared" si="14"/>
        <v>0</v>
      </c>
      <c r="AC30" s="177">
        <f t="shared" si="14"/>
        <v>0</v>
      </c>
      <c r="AD30" s="174">
        <f t="shared" si="15"/>
        <v>0</v>
      </c>
      <c r="AE30" s="175">
        <f t="shared" si="16"/>
        <v>0</v>
      </c>
      <c r="AF30" s="175" t="str">
        <f t="shared" si="17"/>
        <v/>
      </c>
      <c r="AG30" s="171">
        <f t="shared" si="18"/>
        <v>0</v>
      </c>
    </row>
    <row r="31" spans="1:33" ht="14.4" outlineLevel="1" x14ac:dyDescent="0.55000000000000004">
      <c r="A31" s="396" t="s">
        <v>629</v>
      </c>
      <c r="B31" s="386" t="s">
        <v>157</v>
      </c>
      <c r="C31" s="387"/>
      <c r="D31" s="397"/>
      <c r="E31" s="401"/>
      <c r="F31" s="399"/>
      <c r="H31" s="396" t="s">
        <v>629</v>
      </c>
      <c r="I31" s="388" t="s">
        <v>629</v>
      </c>
      <c r="J31" s="166" t="s">
        <v>157</v>
      </c>
      <c r="K31" s="198"/>
      <c r="L31" s="123"/>
      <c r="M31" s="108"/>
      <c r="N31" s="169"/>
      <c r="O31" s="110"/>
      <c r="P31" s="170"/>
      <c r="Q31" s="169"/>
      <c r="R31" s="169"/>
      <c r="S31" s="169"/>
      <c r="T31" s="169"/>
      <c r="U31" s="171"/>
      <c r="V31" s="172"/>
      <c r="W31" s="173"/>
      <c r="X31" s="174"/>
      <c r="Y31" s="169"/>
      <c r="Z31" s="175"/>
      <c r="AA31" s="171"/>
      <c r="AB31" s="176"/>
      <c r="AC31" s="177"/>
      <c r="AD31" s="174"/>
      <c r="AE31" s="175"/>
      <c r="AF31" s="175"/>
      <c r="AG31" s="171"/>
    </row>
    <row r="32" spans="1:33" ht="14.4" outlineLevel="1" x14ac:dyDescent="0.55000000000000004">
      <c r="A32" s="388" t="s">
        <v>250</v>
      </c>
      <c r="B32" s="384" t="s">
        <v>162</v>
      </c>
      <c r="C32" s="167" t="s">
        <v>243</v>
      </c>
      <c r="D32" s="168">
        <v>18</v>
      </c>
      <c r="E32" s="401">
        <f>'[1]ECO-03.'!I932+'[1]ECO-03.'!N932</f>
        <v>30376.195619543123</v>
      </c>
      <c r="F32" s="118">
        <f t="shared" ref="F32:F37" si="19">D32*E32</f>
        <v>546771.52115177619</v>
      </c>
      <c r="H32" s="388" t="s">
        <v>250</v>
      </c>
      <c r="I32" s="388" t="s">
        <v>250</v>
      </c>
      <c r="J32" s="166" t="s">
        <v>162</v>
      </c>
      <c r="K32" s="198" t="s">
        <v>243</v>
      </c>
      <c r="L32" s="123">
        <v>18</v>
      </c>
      <c r="M32" s="108">
        <v>30376.195619543123</v>
      </c>
      <c r="N32" s="169">
        <v>546771.52115177619</v>
      </c>
      <c r="O32" s="110">
        <v>1</v>
      </c>
      <c r="P32" s="170"/>
      <c r="Q32" s="169"/>
      <c r="R32" s="169"/>
      <c r="S32" s="169"/>
      <c r="T32" s="169"/>
      <c r="U32" s="171"/>
      <c r="V32" s="172"/>
      <c r="W32" s="173">
        <f t="shared" si="10"/>
        <v>0</v>
      </c>
      <c r="X32" s="174">
        <f t="shared" si="11"/>
        <v>0</v>
      </c>
      <c r="Y32" s="169"/>
      <c r="Z32" s="175" t="str">
        <f t="shared" si="12"/>
        <v/>
      </c>
      <c r="AA32" s="171">
        <f t="shared" si="13"/>
        <v>0</v>
      </c>
      <c r="AB32" s="176">
        <f t="shared" si="14"/>
        <v>0</v>
      </c>
      <c r="AC32" s="177">
        <f t="shared" si="14"/>
        <v>0</v>
      </c>
      <c r="AD32" s="174">
        <f t="shared" si="15"/>
        <v>0</v>
      </c>
      <c r="AE32" s="175">
        <f t="shared" si="16"/>
        <v>0</v>
      </c>
      <c r="AF32" s="175" t="str">
        <f t="shared" si="17"/>
        <v/>
      </c>
      <c r="AG32" s="171">
        <f t="shared" si="18"/>
        <v>0</v>
      </c>
    </row>
    <row r="33" spans="1:33" ht="14.4" outlineLevel="1" x14ac:dyDescent="0.55000000000000004">
      <c r="A33" s="389" t="s">
        <v>251</v>
      </c>
      <c r="B33" s="390" t="s">
        <v>161</v>
      </c>
      <c r="C33" s="387" t="s">
        <v>239</v>
      </c>
      <c r="D33" s="352">
        <v>125</v>
      </c>
      <c r="E33" s="401">
        <f>'[1]ECO-03.'!I933+'[1]ECO-03.'!N933</f>
        <v>23821.896839335699</v>
      </c>
      <c r="F33" s="112">
        <f t="shared" si="19"/>
        <v>2977737.1049169623</v>
      </c>
      <c r="H33" s="389" t="s">
        <v>251</v>
      </c>
      <c r="I33" s="388" t="s">
        <v>251</v>
      </c>
      <c r="J33" s="166" t="s">
        <v>161</v>
      </c>
      <c r="K33" s="198" t="s">
        <v>239</v>
      </c>
      <c r="L33" s="123">
        <v>125</v>
      </c>
      <c r="M33" s="108">
        <v>23821.896839335699</v>
      </c>
      <c r="N33" s="169">
        <v>2977737.1049169623</v>
      </c>
      <c r="O33" s="110">
        <v>1</v>
      </c>
      <c r="P33" s="170"/>
      <c r="Q33" s="169"/>
      <c r="R33" s="169"/>
      <c r="S33" s="169"/>
      <c r="T33" s="169"/>
      <c r="U33" s="171"/>
      <c r="V33" s="172"/>
      <c r="W33" s="173">
        <f t="shared" si="10"/>
        <v>0</v>
      </c>
      <c r="X33" s="174">
        <f t="shared" si="11"/>
        <v>0</v>
      </c>
      <c r="Y33" s="169"/>
      <c r="Z33" s="175" t="str">
        <f t="shared" si="12"/>
        <v/>
      </c>
      <c r="AA33" s="171">
        <f t="shared" si="13"/>
        <v>0</v>
      </c>
      <c r="AB33" s="176">
        <f t="shared" si="14"/>
        <v>0</v>
      </c>
      <c r="AC33" s="177">
        <f t="shared" si="14"/>
        <v>0</v>
      </c>
      <c r="AD33" s="174">
        <f t="shared" si="15"/>
        <v>0</v>
      </c>
      <c r="AE33" s="175">
        <f t="shared" si="16"/>
        <v>0</v>
      </c>
      <c r="AF33" s="175" t="str">
        <f t="shared" si="17"/>
        <v/>
      </c>
      <c r="AG33" s="171">
        <f t="shared" si="18"/>
        <v>0</v>
      </c>
    </row>
    <row r="34" spans="1:33" ht="14.4" outlineLevel="1" x14ac:dyDescent="0.55000000000000004">
      <c r="A34" s="389" t="s">
        <v>252</v>
      </c>
      <c r="B34" s="390" t="s">
        <v>160</v>
      </c>
      <c r="C34" s="387" t="s">
        <v>239</v>
      </c>
      <c r="D34" s="352">
        <v>125</v>
      </c>
      <c r="E34" s="401">
        <f>'[1]ECO-03.'!I934+'[1]ECO-03.'!N934</f>
        <v>4111.3328712210186</v>
      </c>
      <c r="F34" s="112">
        <f t="shared" si="19"/>
        <v>513916.60890262731</v>
      </c>
      <c r="H34" s="389" t="s">
        <v>252</v>
      </c>
      <c r="I34" s="388" t="s">
        <v>252</v>
      </c>
      <c r="J34" s="166" t="s">
        <v>160</v>
      </c>
      <c r="K34" s="198" t="s">
        <v>239</v>
      </c>
      <c r="L34" s="123">
        <v>125</v>
      </c>
      <c r="M34" s="108">
        <v>4111.3328712210186</v>
      </c>
      <c r="N34" s="169">
        <v>513916.60890262731</v>
      </c>
      <c r="O34" s="110">
        <v>1</v>
      </c>
      <c r="P34" s="170"/>
      <c r="Q34" s="169"/>
      <c r="R34" s="169"/>
      <c r="S34" s="169"/>
      <c r="T34" s="169"/>
      <c r="U34" s="171"/>
      <c r="V34" s="172"/>
      <c r="W34" s="173">
        <f t="shared" si="10"/>
        <v>0</v>
      </c>
      <c r="X34" s="174">
        <f t="shared" si="11"/>
        <v>0</v>
      </c>
      <c r="Y34" s="169"/>
      <c r="Z34" s="175" t="str">
        <f t="shared" si="12"/>
        <v/>
      </c>
      <c r="AA34" s="171">
        <f t="shared" si="13"/>
        <v>0</v>
      </c>
      <c r="AB34" s="176">
        <f t="shared" si="14"/>
        <v>0</v>
      </c>
      <c r="AC34" s="177">
        <f t="shared" si="14"/>
        <v>0</v>
      </c>
      <c r="AD34" s="174">
        <f t="shared" si="15"/>
        <v>0</v>
      </c>
      <c r="AE34" s="175">
        <f t="shared" si="16"/>
        <v>0</v>
      </c>
      <c r="AF34" s="175" t="str">
        <f t="shared" si="17"/>
        <v/>
      </c>
      <c r="AG34" s="171">
        <f t="shared" si="18"/>
        <v>0</v>
      </c>
    </row>
    <row r="35" spans="1:33" ht="14.4" outlineLevel="1" x14ac:dyDescent="0.55000000000000004">
      <c r="A35" s="389" t="s">
        <v>253</v>
      </c>
      <c r="B35" s="390" t="s">
        <v>159</v>
      </c>
      <c r="C35" s="387" t="s">
        <v>243</v>
      </c>
      <c r="D35" s="352">
        <v>10</v>
      </c>
      <c r="E35" s="401">
        <f>'[1]ECO-03.'!I935+'[1]ECO-03.'!N935</f>
        <v>306319.95448779594</v>
      </c>
      <c r="F35" s="112">
        <f t="shared" si="19"/>
        <v>3063199.5448779594</v>
      </c>
      <c r="H35" s="389" t="s">
        <v>253</v>
      </c>
      <c r="I35" s="388" t="s">
        <v>253</v>
      </c>
      <c r="J35" s="166" t="s">
        <v>159</v>
      </c>
      <c r="K35" s="198" t="s">
        <v>243</v>
      </c>
      <c r="L35" s="123">
        <v>10</v>
      </c>
      <c r="M35" s="108">
        <v>306319.95448779594</v>
      </c>
      <c r="N35" s="169">
        <v>3063199.5448779594</v>
      </c>
      <c r="O35" s="110">
        <v>1</v>
      </c>
      <c r="P35" s="170"/>
      <c r="Q35" s="169"/>
      <c r="R35" s="169"/>
      <c r="S35" s="169"/>
      <c r="T35" s="169"/>
      <c r="U35" s="171"/>
      <c r="V35" s="172"/>
      <c r="W35" s="173">
        <f t="shared" si="10"/>
        <v>0</v>
      </c>
      <c r="X35" s="174">
        <f t="shared" si="11"/>
        <v>0</v>
      </c>
      <c r="Y35" s="169"/>
      <c r="Z35" s="175" t="str">
        <f t="shared" si="12"/>
        <v/>
      </c>
      <c r="AA35" s="171">
        <f t="shared" si="13"/>
        <v>0</v>
      </c>
      <c r="AB35" s="176">
        <f t="shared" si="14"/>
        <v>0</v>
      </c>
      <c r="AC35" s="177">
        <f t="shared" si="14"/>
        <v>0</v>
      </c>
      <c r="AD35" s="174">
        <f t="shared" si="15"/>
        <v>0</v>
      </c>
      <c r="AE35" s="175">
        <f t="shared" si="16"/>
        <v>0</v>
      </c>
      <c r="AF35" s="175" t="str">
        <f t="shared" si="17"/>
        <v/>
      </c>
      <c r="AG35" s="171">
        <f t="shared" si="18"/>
        <v>0</v>
      </c>
    </row>
    <row r="36" spans="1:33" ht="14.4" outlineLevel="1" x14ac:dyDescent="0.55000000000000004">
      <c r="A36" s="389" t="s">
        <v>254</v>
      </c>
      <c r="B36" s="390" t="s">
        <v>158</v>
      </c>
      <c r="C36" s="387" t="s">
        <v>239</v>
      </c>
      <c r="D36" s="352">
        <v>125</v>
      </c>
      <c r="E36" s="401">
        <f>'[1]ECO-03.'!I936+'[1]ECO-03.'!N936</f>
        <v>18023.527185112202</v>
      </c>
      <c r="F36" s="112">
        <f t="shared" si="19"/>
        <v>2252940.8981390251</v>
      </c>
      <c r="H36" s="389" t="s">
        <v>254</v>
      </c>
      <c r="I36" s="388" t="s">
        <v>254</v>
      </c>
      <c r="J36" s="166" t="s">
        <v>158</v>
      </c>
      <c r="K36" s="198" t="s">
        <v>239</v>
      </c>
      <c r="L36" s="123">
        <v>125</v>
      </c>
      <c r="M36" s="108">
        <v>18023.527185112202</v>
      </c>
      <c r="N36" s="169">
        <v>2252940.8981390251</v>
      </c>
      <c r="O36" s="110">
        <v>1</v>
      </c>
      <c r="P36" s="170"/>
      <c r="Q36" s="169"/>
      <c r="R36" s="169"/>
      <c r="S36" s="169"/>
      <c r="T36" s="169"/>
      <c r="U36" s="171"/>
      <c r="V36" s="172"/>
      <c r="W36" s="173">
        <f t="shared" si="10"/>
        <v>0</v>
      </c>
      <c r="X36" s="174">
        <f t="shared" si="11"/>
        <v>0</v>
      </c>
      <c r="Y36" s="169"/>
      <c r="Z36" s="175" t="str">
        <f t="shared" si="12"/>
        <v/>
      </c>
      <c r="AA36" s="171">
        <f t="shared" si="13"/>
        <v>0</v>
      </c>
      <c r="AB36" s="176">
        <f t="shared" si="14"/>
        <v>0</v>
      </c>
      <c r="AC36" s="177">
        <f t="shared" si="14"/>
        <v>0</v>
      </c>
      <c r="AD36" s="174">
        <f t="shared" si="15"/>
        <v>0</v>
      </c>
      <c r="AE36" s="175">
        <f t="shared" si="16"/>
        <v>0</v>
      </c>
      <c r="AF36" s="175" t="str">
        <f t="shared" si="17"/>
        <v/>
      </c>
      <c r="AG36" s="171">
        <f t="shared" si="18"/>
        <v>0</v>
      </c>
    </row>
    <row r="37" spans="1:33" ht="14.4" outlineLevel="1" x14ac:dyDescent="0.55000000000000004">
      <c r="A37" s="388" t="s">
        <v>255</v>
      </c>
      <c r="B37" s="384" t="s">
        <v>156</v>
      </c>
      <c r="C37" s="167" t="s">
        <v>256</v>
      </c>
      <c r="D37" s="168">
        <v>2</v>
      </c>
      <c r="E37" s="401">
        <f>'[1]ECO-03.'!I937+'[1]ECO-03.'!N937</f>
        <v>76394.523200723081</v>
      </c>
      <c r="F37" s="118">
        <f t="shared" si="19"/>
        <v>152789.04640144616</v>
      </c>
      <c r="H37" s="388" t="s">
        <v>255</v>
      </c>
      <c r="I37" s="388" t="s">
        <v>255</v>
      </c>
      <c r="J37" s="166" t="s">
        <v>156</v>
      </c>
      <c r="K37" s="198" t="s">
        <v>256</v>
      </c>
      <c r="L37" s="123">
        <v>2</v>
      </c>
      <c r="M37" s="108">
        <v>76394.523200723081</v>
      </c>
      <c r="N37" s="169">
        <v>152789.04640144616</v>
      </c>
      <c r="O37" s="110">
        <v>1</v>
      </c>
      <c r="P37" s="170"/>
      <c r="Q37" s="169"/>
      <c r="R37" s="169"/>
      <c r="S37" s="169"/>
      <c r="T37" s="169"/>
      <c r="U37" s="171"/>
      <c r="V37" s="172"/>
      <c r="W37" s="173">
        <f t="shared" si="10"/>
        <v>0</v>
      </c>
      <c r="X37" s="174">
        <f t="shared" si="11"/>
        <v>0</v>
      </c>
      <c r="Y37" s="169"/>
      <c r="Z37" s="175" t="str">
        <f t="shared" si="12"/>
        <v/>
      </c>
      <c r="AA37" s="171">
        <f t="shared" si="13"/>
        <v>0</v>
      </c>
      <c r="AB37" s="176">
        <f t="shared" si="14"/>
        <v>0</v>
      </c>
      <c r="AC37" s="177">
        <f t="shared" si="14"/>
        <v>0</v>
      </c>
      <c r="AD37" s="174">
        <f t="shared" si="15"/>
        <v>0</v>
      </c>
      <c r="AE37" s="175">
        <f t="shared" si="16"/>
        <v>0</v>
      </c>
      <c r="AF37" s="175" t="str">
        <f t="shared" si="17"/>
        <v/>
      </c>
      <c r="AG37" s="171">
        <f t="shared" si="18"/>
        <v>0</v>
      </c>
    </row>
    <row r="38" spans="1:33" ht="14.4" outlineLevel="1" x14ac:dyDescent="0.55000000000000004">
      <c r="A38" s="396" t="s">
        <v>630</v>
      </c>
      <c r="B38" s="386" t="s">
        <v>151</v>
      </c>
      <c r="C38" s="387"/>
      <c r="D38" s="397"/>
      <c r="E38" s="402"/>
      <c r="F38" s="399"/>
      <c r="H38" s="396" t="s">
        <v>630</v>
      </c>
      <c r="I38" s="388" t="s">
        <v>630</v>
      </c>
      <c r="J38" s="166" t="s">
        <v>151</v>
      </c>
      <c r="K38" s="198"/>
      <c r="L38" s="123"/>
      <c r="M38" s="108"/>
      <c r="N38" s="169"/>
      <c r="O38" s="110"/>
      <c r="P38" s="170"/>
      <c r="Q38" s="169"/>
      <c r="R38" s="169"/>
      <c r="S38" s="169"/>
      <c r="T38" s="169"/>
      <c r="U38" s="171"/>
      <c r="V38" s="172"/>
      <c r="W38" s="173"/>
      <c r="X38" s="174"/>
      <c r="Y38" s="169"/>
      <c r="Z38" s="175"/>
      <c r="AA38" s="171"/>
      <c r="AB38" s="176"/>
      <c r="AC38" s="177"/>
      <c r="AD38" s="174"/>
      <c r="AE38" s="175"/>
      <c r="AF38" s="175"/>
      <c r="AG38" s="171"/>
    </row>
    <row r="39" spans="1:33" ht="37.799999999999997" outlineLevel="1" x14ac:dyDescent="0.55000000000000004">
      <c r="A39" s="389" t="s">
        <v>257</v>
      </c>
      <c r="B39" s="403" t="s">
        <v>258</v>
      </c>
      <c r="C39" s="387" t="s">
        <v>239</v>
      </c>
      <c r="D39" s="352">
        <v>130</v>
      </c>
      <c r="E39" s="402">
        <f>'[1]ECO-03.'!N989+'[1]ECO-03.'!I989</f>
        <v>119496.80629881509</v>
      </c>
      <c r="F39" s="112">
        <f>D39*E39</f>
        <v>15534584.818845961</v>
      </c>
      <c r="H39" s="389" t="s">
        <v>257</v>
      </c>
      <c r="I39" s="388" t="s">
        <v>257</v>
      </c>
      <c r="J39" s="166" t="s">
        <v>258</v>
      </c>
      <c r="K39" s="198" t="s">
        <v>239</v>
      </c>
      <c r="L39" s="123">
        <v>130</v>
      </c>
      <c r="M39" s="108">
        <v>119496.80629881509</v>
      </c>
      <c r="N39" s="169">
        <v>15534584.818845961</v>
      </c>
      <c r="O39" s="110">
        <v>1</v>
      </c>
      <c r="P39" s="170"/>
      <c r="Q39" s="169"/>
      <c r="R39" s="169"/>
      <c r="S39" s="169"/>
      <c r="T39" s="169"/>
      <c r="U39" s="171"/>
      <c r="V39" s="172"/>
      <c r="W39" s="173">
        <f t="shared" si="10"/>
        <v>0</v>
      </c>
      <c r="X39" s="174">
        <f t="shared" si="11"/>
        <v>0</v>
      </c>
      <c r="Y39" s="169"/>
      <c r="Z39" s="175" t="str">
        <f t="shared" si="12"/>
        <v/>
      </c>
      <c r="AA39" s="171">
        <f t="shared" si="13"/>
        <v>0</v>
      </c>
      <c r="AB39" s="176">
        <f t="shared" si="14"/>
        <v>0</v>
      </c>
      <c r="AC39" s="177">
        <f t="shared" si="14"/>
        <v>0</v>
      </c>
      <c r="AD39" s="174">
        <f t="shared" si="15"/>
        <v>0</v>
      </c>
      <c r="AE39" s="175">
        <f t="shared" si="16"/>
        <v>0</v>
      </c>
      <c r="AF39" s="175" t="str">
        <f t="shared" si="17"/>
        <v/>
      </c>
      <c r="AG39" s="171">
        <f t="shared" si="18"/>
        <v>0</v>
      </c>
    </row>
    <row r="40" spans="1:33" ht="14.4" outlineLevel="1" x14ac:dyDescent="0.55000000000000004">
      <c r="A40" s="389" t="s">
        <v>259</v>
      </c>
      <c r="B40" s="390" t="s">
        <v>154</v>
      </c>
      <c r="C40" s="387" t="s">
        <v>260</v>
      </c>
      <c r="D40" s="352">
        <v>152</v>
      </c>
      <c r="E40" s="402">
        <f>'[1]ECO-03.'!N990+'[1]ECO-03.'!I990</f>
        <v>3457.3928800164613</v>
      </c>
      <c r="F40" s="112">
        <f>D40*E40</f>
        <v>525523.71776250214</v>
      </c>
      <c r="H40" s="389" t="s">
        <v>259</v>
      </c>
      <c r="I40" s="388" t="s">
        <v>259</v>
      </c>
      <c r="J40" s="166" t="s">
        <v>154</v>
      </c>
      <c r="K40" s="198" t="s">
        <v>260</v>
      </c>
      <c r="L40" s="123">
        <v>152</v>
      </c>
      <c r="M40" s="108">
        <v>3457.3928800164613</v>
      </c>
      <c r="N40" s="169">
        <v>525523.71776250214</v>
      </c>
      <c r="O40" s="110">
        <v>1</v>
      </c>
      <c r="P40" s="170"/>
      <c r="Q40" s="169"/>
      <c r="R40" s="169"/>
      <c r="S40" s="169"/>
      <c r="T40" s="169"/>
      <c r="U40" s="171"/>
      <c r="V40" s="172"/>
      <c r="W40" s="173">
        <f t="shared" si="10"/>
        <v>0</v>
      </c>
      <c r="X40" s="174">
        <f t="shared" si="11"/>
        <v>0</v>
      </c>
      <c r="Y40" s="169"/>
      <c r="Z40" s="175" t="str">
        <f t="shared" si="12"/>
        <v/>
      </c>
      <c r="AA40" s="171">
        <f t="shared" si="13"/>
        <v>0</v>
      </c>
      <c r="AB40" s="176">
        <f t="shared" si="14"/>
        <v>0</v>
      </c>
      <c r="AC40" s="177">
        <f t="shared" si="14"/>
        <v>0</v>
      </c>
      <c r="AD40" s="174">
        <f t="shared" si="15"/>
        <v>0</v>
      </c>
      <c r="AE40" s="175">
        <f t="shared" si="16"/>
        <v>0</v>
      </c>
      <c r="AF40" s="175" t="str">
        <f t="shared" si="17"/>
        <v/>
      </c>
      <c r="AG40" s="171">
        <f t="shared" si="18"/>
        <v>0</v>
      </c>
    </row>
    <row r="41" spans="1:33" ht="14.4" outlineLevel="1" x14ac:dyDescent="0.55000000000000004">
      <c r="A41" s="389" t="s">
        <v>261</v>
      </c>
      <c r="B41" s="390" t="s">
        <v>153</v>
      </c>
      <c r="C41" s="387" t="s">
        <v>260</v>
      </c>
      <c r="D41" s="352">
        <v>325</v>
      </c>
      <c r="E41" s="402">
        <f>'[1]ECO-03.'!N991+'[1]ECO-03.'!I991</f>
        <v>3457.3928800164613</v>
      </c>
      <c r="F41" s="112">
        <f>D41*E41</f>
        <v>1123652.68600535</v>
      </c>
      <c r="H41" s="389" t="s">
        <v>261</v>
      </c>
      <c r="I41" s="388" t="s">
        <v>261</v>
      </c>
      <c r="J41" s="166" t="s">
        <v>153</v>
      </c>
      <c r="K41" s="198" t="s">
        <v>260</v>
      </c>
      <c r="L41" s="123">
        <v>325</v>
      </c>
      <c r="M41" s="108">
        <v>3457.3928800164613</v>
      </c>
      <c r="N41" s="169">
        <v>1123652.68600535</v>
      </c>
      <c r="O41" s="110">
        <v>1</v>
      </c>
      <c r="P41" s="170"/>
      <c r="Q41" s="169"/>
      <c r="R41" s="169"/>
      <c r="S41" s="169"/>
      <c r="T41" s="169"/>
      <c r="U41" s="171"/>
      <c r="V41" s="172"/>
      <c r="W41" s="173">
        <f t="shared" si="10"/>
        <v>0</v>
      </c>
      <c r="X41" s="174">
        <f t="shared" si="11"/>
        <v>0</v>
      </c>
      <c r="Y41" s="169"/>
      <c r="Z41" s="175" t="str">
        <f t="shared" si="12"/>
        <v/>
      </c>
      <c r="AA41" s="171">
        <f t="shared" si="13"/>
        <v>0</v>
      </c>
      <c r="AB41" s="176">
        <f t="shared" si="14"/>
        <v>0</v>
      </c>
      <c r="AC41" s="177">
        <f t="shared" si="14"/>
        <v>0</v>
      </c>
      <c r="AD41" s="174">
        <f t="shared" si="15"/>
        <v>0</v>
      </c>
      <c r="AE41" s="175">
        <f t="shared" si="16"/>
        <v>0</v>
      </c>
      <c r="AF41" s="175" t="str">
        <f t="shared" si="17"/>
        <v/>
      </c>
      <c r="AG41" s="171">
        <f t="shared" si="18"/>
        <v>0</v>
      </c>
    </row>
    <row r="42" spans="1:33" ht="14.4" outlineLevel="1" x14ac:dyDescent="0.55000000000000004">
      <c r="A42" s="389" t="s">
        <v>262</v>
      </c>
      <c r="B42" s="390" t="s">
        <v>152</v>
      </c>
      <c r="C42" s="387" t="s">
        <v>239</v>
      </c>
      <c r="D42" s="352">
        <v>25</v>
      </c>
      <c r="E42" s="402">
        <f>'[1]ECO-03.'!N992+'[1]ECO-03.'!I992</f>
        <v>39476.409103340964</v>
      </c>
      <c r="F42" s="112">
        <f>D42*E42</f>
        <v>986910.22758352407</v>
      </c>
      <c r="H42" s="389" t="s">
        <v>262</v>
      </c>
      <c r="I42" s="388" t="s">
        <v>262</v>
      </c>
      <c r="J42" s="166" t="s">
        <v>152</v>
      </c>
      <c r="K42" s="198" t="s">
        <v>239</v>
      </c>
      <c r="L42" s="123">
        <v>25</v>
      </c>
      <c r="M42" s="108">
        <v>39476.409103340964</v>
      </c>
      <c r="N42" s="169">
        <v>986910.22758352407</v>
      </c>
      <c r="O42" s="110">
        <v>1</v>
      </c>
      <c r="P42" s="170"/>
      <c r="Q42" s="169"/>
      <c r="R42" s="169"/>
      <c r="S42" s="169"/>
      <c r="T42" s="169"/>
      <c r="U42" s="171"/>
      <c r="V42" s="172"/>
      <c r="W42" s="173">
        <f t="shared" si="10"/>
        <v>0</v>
      </c>
      <c r="X42" s="174">
        <f t="shared" si="11"/>
        <v>0</v>
      </c>
      <c r="Y42" s="169"/>
      <c r="Z42" s="175" t="str">
        <f t="shared" si="12"/>
        <v/>
      </c>
      <c r="AA42" s="171">
        <f t="shared" si="13"/>
        <v>0</v>
      </c>
      <c r="AB42" s="176">
        <f t="shared" si="14"/>
        <v>0</v>
      </c>
      <c r="AC42" s="177">
        <f t="shared" si="14"/>
        <v>0</v>
      </c>
      <c r="AD42" s="174">
        <f t="shared" si="15"/>
        <v>0</v>
      </c>
      <c r="AE42" s="175">
        <f t="shared" si="16"/>
        <v>0</v>
      </c>
      <c r="AF42" s="175" t="str">
        <f t="shared" si="17"/>
        <v/>
      </c>
      <c r="AG42" s="171">
        <f t="shared" si="18"/>
        <v>0</v>
      </c>
    </row>
    <row r="43" spans="1:33" ht="14.4" outlineLevel="1" x14ac:dyDescent="0.55000000000000004">
      <c r="A43" s="389" t="s">
        <v>263</v>
      </c>
      <c r="B43" s="390" t="s">
        <v>150</v>
      </c>
      <c r="C43" s="387" t="s">
        <v>243</v>
      </c>
      <c r="D43" s="352">
        <v>6.7</v>
      </c>
      <c r="E43" s="402">
        <f>'[1]ECO-03.'!N993+'[1]ECO-03.'!I993</f>
        <v>407334.01140502776</v>
      </c>
      <c r="F43" s="112">
        <f>D43*E43</f>
        <v>2729137.8764136862</v>
      </c>
      <c r="H43" s="389" t="s">
        <v>263</v>
      </c>
      <c r="I43" s="388" t="s">
        <v>263</v>
      </c>
      <c r="J43" s="166" t="s">
        <v>150</v>
      </c>
      <c r="K43" s="198" t="s">
        <v>243</v>
      </c>
      <c r="L43" s="123">
        <v>6.7</v>
      </c>
      <c r="M43" s="108">
        <v>407334.01140502776</v>
      </c>
      <c r="N43" s="169">
        <v>2729137.8764136862</v>
      </c>
      <c r="O43" s="110">
        <v>1</v>
      </c>
      <c r="P43" s="170"/>
      <c r="Q43" s="169"/>
      <c r="R43" s="169"/>
      <c r="S43" s="169"/>
      <c r="T43" s="169"/>
      <c r="U43" s="171"/>
      <c r="V43" s="172"/>
      <c r="W43" s="173">
        <f t="shared" si="10"/>
        <v>0</v>
      </c>
      <c r="X43" s="174">
        <f t="shared" si="11"/>
        <v>0</v>
      </c>
      <c r="Y43" s="169"/>
      <c r="Z43" s="175" t="str">
        <f t="shared" si="12"/>
        <v/>
      </c>
      <c r="AA43" s="171">
        <f t="shared" si="13"/>
        <v>0</v>
      </c>
      <c r="AB43" s="176">
        <f t="shared" si="14"/>
        <v>0</v>
      </c>
      <c r="AC43" s="177">
        <f t="shared" si="14"/>
        <v>0</v>
      </c>
      <c r="AD43" s="174">
        <f t="shared" si="15"/>
        <v>0</v>
      </c>
      <c r="AE43" s="175">
        <f t="shared" si="16"/>
        <v>0</v>
      </c>
      <c r="AF43" s="175" t="str">
        <f t="shared" si="17"/>
        <v/>
      </c>
      <c r="AG43" s="171">
        <f t="shared" si="18"/>
        <v>0</v>
      </c>
    </row>
    <row r="44" spans="1:33" ht="14.4" outlineLevel="1" x14ac:dyDescent="0.55000000000000004">
      <c r="A44" s="396" t="s">
        <v>631</v>
      </c>
      <c r="B44" s="386" t="s">
        <v>141</v>
      </c>
      <c r="C44" s="387"/>
      <c r="D44" s="397"/>
      <c r="E44" s="402"/>
      <c r="F44" s="399"/>
      <c r="H44" s="396" t="s">
        <v>631</v>
      </c>
      <c r="I44" s="388" t="s">
        <v>631</v>
      </c>
      <c r="J44" s="166" t="s">
        <v>141</v>
      </c>
      <c r="K44" s="198"/>
      <c r="L44" s="123"/>
      <c r="M44" s="108"/>
      <c r="N44" s="169"/>
      <c r="O44" s="110"/>
      <c r="P44" s="170"/>
      <c r="Q44" s="169"/>
      <c r="R44" s="169"/>
      <c r="S44" s="169"/>
      <c r="T44" s="169"/>
      <c r="U44" s="171"/>
      <c r="V44" s="172"/>
      <c r="W44" s="173"/>
      <c r="X44" s="174"/>
      <c r="Y44" s="169"/>
      <c r="Z44" s="175"/>
      <c r="AA44" s="171"/>
      <c r="AB44" s="176"/>
      <c r="AC44" s="177"/>
      <c r="AD44" s="174"/>
      <c r="AE44" s="175"/>
      <c r="AF44" s="175"/>
      <c r="AG44" s="171"/>
    </row>
    <row r="45" spans="1:33" ht="14.4" outlineLevel="1" x14ac:dyDescent="0.55000000000000004">
      <c r="A45" s="388" t="s">
        <v>264</v>
      </c>
      <c r="B45" s="384" t="s">
        <v>149</v>
      </c>
      <c r="C45" s="167" t="s">
        <v>239</v>
      </c>
      <c r="D45" s="168">
        <v>118</v>
      </c>
      <c r="E45" s="383">
        <f>'[1]ECO-03.'!N1045+'[1]ECO-03.'!I1045</f>
        <v>45666.721025654158</v>
      </c>
      <c r="F45" s="118">
        <f t="shared" ref="F45:F53" si="20">D45*E45</f>
        <v>5388673.0810271911</v>
      </c>
      <c r="H45" s="388" t="s">
        <v>264</v>
      </c>
      <c r="I45" s="388" t="s">
        <v>264</v>
      </c>
      <c r="J45" s="166" t="s">
        <v>149</v>
      </c>
      <c r="K45" s="198" t="s">
        <v>239</v>
      </c>
      <c r="L45" s="123">
        <v>118</v>
      </c>
      <c r="M45" s="108">
        <v>45666.721025654158</v>
      </c>
      <c r="N45" s="169">
        <v>5388673.0810271911</v>
      </c>
      <c r="O45" s="110">
        <v>1</v>
      </c>
      <c r="P45" s="170"/>
      <c r="Q45" s="169"/>
      <c r="R45" s="169"/>
      <c r="S45" s="169"/>
      <c r="T45" s="169"/>
      <c r="U45" s="171"/>
      <c r="V45" s="172"/>
      <c r="W45" s="173">
        <f t="shared" si="10"/>
        <v>0</v>
      </c>
      <c r="X45" s="174">
        <f t="shared" si="11"/>
        <v>0</v>
      </c>
      <c r="Y45" s="169"/>
      <c r="Z45" s="175" t="str">
        <f t="shared" si="12"/>
        <v/>
      </c>
      <c r="AA45" s="171">
        <f t="shared" si="13"/>
        <v>0</v>
      </c>
      <c r="AB45" s="176">
        <f t="shared" si="14"/>
        <v>0</v>
      </c>
      <c r="AC45" s="177">
        <f t="shared" si="14"/>
        <v>0</v>
      </c>
      <c r="AD45" s="174">
        <f t="shared" si="15"/>
        <v>0</v>
      </c>
      <c r="AE45" s="175">
        <f t="shared" si="16"/>
        <v>0</v>
      </c>
      <c r="AF45" s="175" t="str">
        <f t="shared" si="17"/>
        <v/>
      </c>
      <c r="AG45" s="171">
        <f t="shared" si="18"/>
        <v>0</v>
      </c>
    </row>
    <row r="46" spans="1:33" ht="14.4" outlineLevel="1" x14ac:dyDescent="0.55000000000000004">
      <c r="A46" s="388" t="s">
        <v>265</v>
      </c>
      <c r="B46" s="384" t="s">
        <v>148</v>
      </c>
      <c r="C46" s="167" t="s">
        <v>266</v>
      </c>
      <c r="D46" s="168">
        <v>1</v>
      </c>
      <c r="E46" s="383">
        <f>'[1]ECO-03.'!N1046+'[1]ECO-03.'!I1046</f>
        <v>2102700.901926578</v>
      </c>
      <c r="F46" s="118">
        <f t="shared" si="20"/>
        <v>2102700.901926578</v>
      </c>
      <c r="H46" s="388" t="s">
        <v>265</v>
      </c>
      <c r="I46" s="388" t="s">
        <v>265</v>
      </c>
      <c r="J46" s="166" t="s">
        <v>148</v>
      </c>
      <c r="K46" s="198" t="s">
        <v>266</v>
      </c>
      <c r="L46" s="123">
        <v>1</v>
      </c>
      <c r="M46" s="108">
        <v>2102700.901926578</v>
      </c>
      <c r="N46" s="169">
        <v>2102700.901926578</v>
      </c>
      <c r="O46" s="110">
        <v>1</v>
      </c>
      <c r="P46" s="170"/>
      <c r="Q46" s="169"/>
      <c r="R46" s="169"/>
      <c r="S46" s="169"/>
      <c r="T46" s="169"/>
      <c r="U46" s="171"/>
      <c r="V46" s="172"/>
      <c r="W46" s="173">
        <f t="shared" si="10"/>
        <v>0</v>
      </c>
      <c r="X46" s="174">
        <f t="shared" si="11"/>
        <v>0</v>
      </c>
      <c r="Y46" s="169"/>
      <c r="Z46" s="175" t="str">
        <f t="shared" si="12"/>
        <v/>
      </c>
      <c r="AA46" s="171">
        <f t="shared" si="13"/>
        <v>0</v>
      </c>
      <c r="AB46" s="176">
        <f t="shared" si="14"/>
        <v>0</v>
      </c>
      <c r="AC46" s="177">
        <f t="shared" si="14"/>
        <v>0</v>
      </c>
      <c r="AD46" s="174">
        <f t="shared" si="15"/>
        <v>0</v>
      </c>
      <c r="AE46" s="175">
        <f t="shared" si="16"/>
        <v>0</v>
      </c>
      <c r="AF46" s="175" t="str">
        <f t="shared" si="17"/>
        <v/>
      </c>
      <c r="AG46" s="171">
        <f t="shared" si="18"/>
        <v>0</v>
      </c>
    </row>
    <row r="47" spans="1:33" ht="14.4" outlineLevel="1" x14ac:dyDescent="0.55000000000000004">
      <c r="A47" s="388" t="s">
        <v>267</v>
      </c>
      <c r="B47" s="384" t="s">
        <v>147</v>
      </c>
      <c r="C47" s="167" t="s">
        <v>268</v>
      </c>
      <c r="D47" s="168">
        <v>19</v>
      </c>
      <c r="E47" s="383">
        <f>'[1]ECO-03.'!N1047+'[1]ECO-03.'!I1047</f>
        <v>27667.601305162651</v>
      </c>
      <c r="F47" s="118">
        <f t="shared" si="20"/>
        <v>525684.42479809036</v>
      </c>
      <c r="H47" s="388" t="s">
        <v>267</v>
      </c>
      <c r="I47" s="388" t="s">
        <v>267</v>
      </c>
      <c r="J47" s="166" t="s">
        <v>147</v>
      </c>
      <c r="K47" s="198" t="s">
        <v>268</v>
      </c>
      <c r="L47" s="123">
        <v>19</v>
      </c>
      <c r="M47" s="108">
        <v>27667.601305162651</v>
      </c>
      <c r="N47" s="169">
        <v>525684.42479809036</v>
      </c>
      <c r="O47" s="110">
        <v>1</v>
      </c>
      <c r="P47" s="170"/>
      <c r="Q47" s="169"/>
      <c r="R47" s="169"/>
      <c r="S47" s="169"/>
      <c r="T47" s="169"/>
      <c r="U47" s="171"/>
      <c r="V47" s="172"/>
      <c r="W47" s="173">
        <f t="shared" si="10"/>
        <v>0</v>
      </c>
      <c r="X47" s="174">
        <f t="shared" si="11"/>
        <v>0</v>
      </c>
      <c r="Y47" s="169"/>
      <c r="Z47" s="175" t="str">
        <f t="shared" si="12"/>
        <v/>
      </c>
      <c r="AA47" s="171">
        <f t="shared" si="13"/>
        <v>0</v>
      </c>
      <c r="AB47" s="176">
        <f t="shared" si="14"/>
        <v>0</v>
      </c>
      <c r="AC47" s="177">
        <f t="shared" si="14"/>
        <v>0</v>
      </c>
      <c r="AD47" s="174">
        <f t="shared" si="15"/>
        <v>0</v>
      </c>
      <c r="AE47" s="175">
        <f t="shared" si="16"/>
        <v>0</v>
      </c>
      <c r="AF47" s="175" t="str">
        <f t="shared" si="17"/>
        <v/>
      </c>
      <c r="AG47" s="171">
        <f t="shared" si="18"/>
        <v>0</v>
      </c>
    </row>
    <row r="48" spans="1:33" ht="14.4" outlineLevel="1" x14ac:dyDescent="0.55000000000000004">
      <c r="A48" s="388" t="s">
        <v>269</v>
      </c>
      <c r="B48" s="384" t="s">
        <v>146</v>
      </c>
      <c r="C48" s="167" t="s">
        <v>239</v>
      </c>
      <c r="D48" s="168">
        <v>150</v>
      </c>
      <c r="E48" s="383">
        <f>'[1]ECO-03.'!N1048+'[1]ECO-03.'!I1048</f>
        <v>912.04651621065307</v>
      </c>
      <c r="F48" s="118">
        <f t="shared" si="20"/>
        <v>136806.97743159797</v>
      </c>
      <c r="H48" s="388" t="s">
        <v>269</v>
      </c>
      <c r="I48" s="388" t="s">
        <v>269</v>
      </c>
      <c r="J48" s="166" t="s">
        <v>146</v>
      </c>
      <c r="K48" s="198" t="s">
        <v>239</v>
      </c>
      <c r="L48" s="123">
        <v>150</v>
      </c>
      <c r="M48" s="108">
        <v>912.04651621065307</v>
      </c>
      <c r="N48" s="169">
        <v>136806.97743159797</v>
      </c>
      <c r="O48" s="110">
        <v>1</v>
      </c>
      <c r="P48" s="170"/>
      <c r="Q48" s="169"/>
      <c r="R48" s="169"/>
      <c r="S48" s="169"/>
      <c r="T48" s="169"/>
      <c r="U48" s="171"/>
      <c r="V48" s="172"/>
      <c r="W48" s="173">
        <f t="shared" si="10"/>
        <v>0</v>
      </c>
      <c r="X48" s="174">
        <f t="shared" si="11"/>
        <v>0</v>
      </c>
      <c r="Y48" s="169"/>
      <c r="Z48" s="175" t="str">
        <f t="shared" si="12"/>
        <v/>
      </c>
      <c r="AA48" s="171">
        <f t="shared" si="13"/>
        <v>0</v>
      </c>
      <c r="AB48" s="176">
        <f t="shared" si="14"/>
        <v>0</v>
      </c>
      <c r="AC48" s="177">
        <f t="shared" si="14"/>
        <v>0</v>
      </c>
      <c r="AD48" s="174">
        <f t="shared" si="15"/>
        <v>0</v>
      </c>
      <c r="AE48" s="175">
        <f t="shared" si="16"/>
        <v>0</v>
      </c>
      <c r="AF48" s="175" t="str">
        <f t="shared" si="17"/>
        <v/>
      </c>
      <c r="AG48" s="171">
        <f t="shared" si="18"/>
        <v>0</v>
      </c>
    </row>
    <row r="49" spans="1:33" ht="14.4" outlineLevel="1" x14ac:dyDescent="0.55000000000000004">
      <c r="A49" s="388" t="s">
        <v>270</v>
      </c>
      <c r="B49" s="384" t="s">
        <v>145</v>
      </c>
      <c r="C49" s="167" t="s">
        <v>239</v>
      </c>
      <c r="D49" s="168">
        <v>100</v>
      </c>
      <c r="E49" s="383">
        <f>'[1]ECO-03.'!N1049+'[1]ECO-03.'!I1049</f>
        <v>7308.3458431545296</v>
      </c>
      <c r="F49" s="118">
        <f t="shared" si="20"/>
        <v>730834.58431545296</v>
      </c>
      <c r="H49" s="388" t="s">
        <v>270</v>
      </c>
      <c r="I49" s="388" t="s">
        <v>270</v>
      </c>
      <c r="J49" s="166" t="s">
        <v>145</v>
      </c>
      <c r="K49" s="198" t="s">
        <v>239</v>
      </c>
      <c r="L49" s="123">
        <v>100</v>
      </c>
      <c r="M49" s="108">
        <v>7308.3458431545296</v>
      </c>
      <c r="N49" s="169">
        <v>730834.58431545296</v>
      </c>
      <c r="O49" s="110">
        <v>1</v>
      </c>
      <c r="P49" s="170"/>
      <c r="Q49" s="169"/>
      <c r="R49" s="169"/>
      <c r="S49" s="169"/>
      <c r="T49" s="169"/>
      <c r="U49" s="171"/>
      <c r="V49" s="172"/>
      <c r="W49" s="173">
        <f t="shared" si="10"/>
        <v>0</v>
      </c>
      <c r="X49" s="174">
        <f t="shared" si="11"/>
        <v>0</v>
      </c>
      <c r="Y49" s="169"/>
      <c r="Z49" s="175" t="str">
        <f t="shared" si="12"/>
        <v/>
      </c>
      <c r="AA49" s="171">
        <f t="shared" si="13"/>
        <v>0</v>
      </c>
      <c r="AB49" s="176">
        <f t="shared" si="14"/>
        <v>0</v>
      </c>
      <c r="AC49" s="177">
        <f t="shared" si="14"/>
        <v>0</v>
      </c>
      <c r="AD49" s="174">
        <f t="shared" si="15"/>
        <v>0</v>
      </c>
      <c r="AE49" s="175">
        <f t="shared" si="16"/>
        <v>0</v>
      </c>
      <c r="AF49" s="175" t="str">
        <f t="shared" si="17"/>
        <v/>
      </c>
      <c r="AG49" s="171">
        <f t="shared" si="18"/>
        <v>0</v>
      </c>
    </row>
    <row r="50" spans="1:33" ht="14.4" outlineLevel="1" x14ac:dyDescent="0.55000000000000004">
      <c r="A50" s="388" t="s">
        <v>271</v>
      </c>
      <c r="B50" s="384" t="s">
        <v>144</v>
      </c>
      <c r="C50" s="167" t="s">
        <v>239</v>
      </c>
      <c r="D50" s="168">
        <v>100</v>
      </c>
      <c r="E50" s="383">
        <f>'[1]ECO-03.'!N1050+'[1]ECO-03.'!I1050</f>
        <v>11354.037292043644</v>
      </c>
      <c r="F50" s="118">
        <f t="shared" si="20"/>
        <v>1135403.7292043644</v>
      </c>
      <c r="H50" s="388" t="s">
        <v>271</v>
      </c>
      <c r="I50" s="388" t="s">
        <v>271</v>
      </c>
      <c r="J50" s="166" t="s">
        <v>144</v>
      </c>
      <c r="K50" s="198" t="s">
        <v>239</v>
      </c>
      <c r="L50" s="123">
        <v>100</v>
      </c>
      <c r="M50" s="108">
        <v>11354.037292043644</v>
      </c>
      <c r="N50" s="169">
        <v>1135403.7292043644</v>
      </c>
      <c r="O50" s="110">
        <v>1</v>
      </c>
      <c r="P50" s="170"/>
      <c r="Q50" s="169"/>
      <c r="R50" s="169"/>
      <c r="S50" s="169"/>
      <c r="T50" s="169"/>
      <c r="U50" s="171"/>
      <c r="V50" s="172"/>
      <c r="W50" s="173">
        <f t="shared" si="10"/>
        <v>0</v>
      </c>
      <c r="X50" s="174">
        <f t="shared" si="11"/>
        <v>0</v>
      </c>
      <c r="Y50" s="169"/>
      <c r="Z50" s="175" t="str">
        <f t="shared" si="12"/>
        <v/>
      </c>
      <c r="AA50" s="171">
        <f t="shared" si="13"/>
        <v>0</v>
      </c>
      <c r="AB50" s="176">
        <f t="shared" si="14"/>
        <v>0</v>
      </c>
      <c r="AC50" s="177">
        <f t="shared" si="14"/>
        <v>0</v>
      </c>
      <c r="AD50" s="174">
        <f t="shared" si="15"/>
        <v>0</v>
      </c>
      <c r="AE50" s="175">
        <f t="shared" si="16"/>
        <v>0</v>
      </c>
      <c r="AF50" s="175" t="str">
        <f t="shared" si="17"/>
        <v/>
      </c>
      <c r="AG50" s="171">
        <f t="shared" si="18"/>
        <v>0</v>
      </c>
    </row>
    <row r="51" spans="1:33" ht="14.4" outlineLevel="1" x14ac:dyDescent="0.55000000000000004">
      <c r="A51" s="388" t="s">
        <v>272</v>
      </c>
      <c r="B51" s="384" t="s">
        <v>143</v>
      </c>
      <c r="C51" s="167" t="s">
        <v>239</v>
      </c>
      <c r="D51" s="168">
        <v>150</v>
      </c>
      <c r="E51" s="383">
        <f>'[1]ECO-03.'!N1051+'[1]ECO-03.'!I1051</f>
        <v>9426.6583038943136</v>
      </c>
      <c r="F51" s="118">
        <f t="shared" si="20"/>
        <v>1413998.7455841471</v>
      </c>
      <c r="H51" s="388" t="s">
        <v>272</v>
      </c>
      <c r="I51" s="388" t="s">
        <v>272</v>
      </c>
      <c r="J51" s="166" t="s">
        <v>143</v>
      </c>
      <c r="K51" s="198" t="s">
        <v>239</v>
      </c>
      <c r="L51" s="123">
        <v>150</v>
      </c>
      <c r="M51" s="108">
        <v>9426.6583038943136</v>
      </c>
      <c r="N51" s="169">
        <v>1413998.7455841471</v>
      </c>
      <c r="O51" s="110">
        <v>1</v>
      </c>
      <c r="P51" s="170"/>
      <c r="Q51" s="169"/>
      <c r="R51" s="169"/>
      <c r="S51" s="169"/>
      <c r="T51" s="169"/>
      <c r="U51" s="171"/>
      <c r="V51" s="172"/>
      <c r="W51" s="173">
        <f t="shared" si="10"/>
        <v>0</v>
      </c>
      <c r="X51" s="174">
        <f t="shared" si="11"/>
        <v>0</v>
      </c>
      <c r="Y51" s="169"/>
      <c r="Z51" s="175" t="str">
        <f t="shared" si="12"/>
        <v/>
      </c>
      <c r="AA51" s="171">
        <f t="shared" si="13"/>
        <v>0</v>
      </c>
      <c r="AB51" s="176">
        <f t="shared" si="14"/>
        <v>0</v>
      </c>
      <c r="AC51" s="177">
        <f t="shared" si="14"/>
        <v>0</v>
      </c>
      <c r="AD51" s="174">
        <f t="shared" si="15"/>
        <v>0</v>
      </c>
      <c r="AE51" s="175">
        <f t="shared" si="16"/>
        <v>0</v>
      </c>
      <c r="AF51" s="175" t="str">
        <f t="shared" si="17"/>
        <v/>
      </c>
      <c r="AG51" s="171">
        <f t="shared" si="18"/>
        <v>0</v>
      </c>
    </row>
    <row r="52" spans="1:33" ht="14.4" outlineLevel="1" x14ac:dyDescent="0.55000000000000004">
      <c r="A52" s="388" t="s">
        <v>273</v>
      </c>
      <c r="B52" s="384" t="s">
        <v>142</v>
      </c>
      <c r="C52" s="167" t="s">
        <v>230</v>
      </c>
      <c r="D52" s="168">
        <v>30</v>
      </c>
      <c r="E52" s="383">
        <f>'[1]ECO-03.'!N1052+'[1]ECO-03.'!I1052</f>
        <v>18618.102298496142</v>
      </c>
      <c r="F52" s="118">
        <f t="shared" si="20"/>
        <v>558543.06895488431</v>
      </c>
      <c r="H52" s="388" t="s">
        <v>273</v>
      </c>
      <c r="I52" s="388" t="s">
        <v>273</v>
      </c>
      <c r="J52" s="166" t="s">
        <v>142</v>
      </c>
      <c r="K52" s="198" t="s">
        <v>230</v>
      </c>
      <c r="L52" s="123">
        <v>30</v>
      </c>
      <c r="M52" s="108">
        <v>18618.102298496142</v>
      </c>
      <c r="N52" s="169">
        <v>558543.06895488431</v>
      </c>
      <c r="O52" s="110">
        <v>1</v>
      </c>
      <c r="P52" s="170"/>
      <c r="Q52" s="169"/>
      <c r="R52" s="169"/>
      <c r="S52" s="169"/>
      <c r="T52" s="169"/>
      <c r="U52" s="171"/>
      <c r="V52" s="172"/>
      <c r="W52" s="173">
        <f t="shared" si="10"/>
        <v>0</v>
      </c>
      <c r="X52" s="174">
        <f t="shared" si="11"/>
        <v>0</v>
      </c>
      <c r="Y52" s="169"/>
      <c r="Z52" s="175" t="str">
        <f t="shared" si="12"/>
        <v/>
      </c>
      <c r="AA52" s="171">
        <f t="shared" si="13"/>
        <v>0</v>
      </c>
      <c r="AB52" s="176">
        <f t="shared" si="14"/>
        <v>0</v>
      </c>
      <c r="AC52" s="177">
        <f t="shared" si="14"/>
        <v>0</v>
      </c>
      <c r="AD52" s="174">
        <f t="shared" si="15"/>
        <v>0</v>
      </c>
      <c r="AE52" s="175">
        <f t="shared" si="16"/>
        <v>0</v>
      </c>
      <c r="AF52" s="175" t="str">
        <f t="shared" si="17"/>
        <v/>
      </c>
      <c r="AG52" s="171">
        <f t="shared" si="18"/>
        <v>0</v>
      </c>
    </row>
    <row r="53" spans="1:33" ht="14.4" outlineLevel="1" x14ac:dyDescent="0.55000000000000004">
      <c r="A53" s="388" t="s">
        <v>274</v>
      </c>
      <c r="B53" s="384" t="s">
        <v>140</v>
      </c>
      <c r="C53" s="167" t="s">
        <v>239</v>
      </c>
      <c r="D53" s="168">
        <v>100</v>
      </c>
      <c r="E53" s="383">
        <f>'[1]ECO-03.'!N1053+'[1]ECO-03.'!I1053</f>
        <v>10148.160227923145</v>
      </c>
      <c r="F53" s="118">
        <f t="shared" si="20"/>
        <v>1014816.0227923144</v>
      </c>
      <c r="H53" s="388" t="s">
        <v>274</v>
      </c>
      <c r="I53" s="388" t="s">
        <v>274</v>
      </c>
      <c r="J53" s="166" t="s">
        <v>140</v>
      </c>
      <c r="K53" s="198" t="s">
        <v>239</v>
      </c>
      <c r="L53" s="123">
        <v>100</v>
      </c>
      <c r="M53" s="108">
        <v>10148.160227923145</v>
      </c>
      <c r="N53" s="169">
        <v>1014816.0227923144</v>
      </c>
      <c r="O53" s="110">
        <v>1</v>
      </c>
      <c r="P53" s="170"/>
      <c r="Q53" s="169"/>
      <c r="R53" s="169"/>
      <c r="S53" s="169"/>
      <c r="T53" s="169"/>
      <c r="U53" s="171"/>
      <c r="V53" s="172"/>
      <c r="W53" s="173">
        <f t="shared" si="10"/>
        <v>0</v>
      </c>
      <c r="X53" s="174">
        <f t="shared" si="11"/>
        <v>0</v>
      </c>
      <c r="Y53" s="169"/>
      <c r="Z53" s="175" t="str">
        <f t="shared" si="12"/>
        <v/>
      </c>
      <c r="AA53" s="171">
        <f t="shared" si="13"/>
        <v>0</v>
      </c>
      <c r="AB53" s="176">
        <f t="shared" si="14"/>
        <v>0</v>
      </c>
      <c r="AC53" s="177">
        <f t="shared" si="14"/>
        <v>0</v>
      </c>
      <c r="AD53" s="174">
        <f t="shared" si="15"/>
        <v>0</v>
      </c>
      <c r="AE53" s="175">
        <f t="shared" si="16"/>
        <v>0</v>
      </c>
      <c r="AF53" s="175" t="str">
        <f t="shared" si="17"/>
        <v/>
      </c>
      <c r="AG53" s="171">
        <f t="shared" si="18"/>
        <v>0</v>
      </c>
    </row>
    <row r="54" spans="1:33" ht="14.4" outlineLevel="1" x14ac:dyDescent="0.55000000000000004">
      <c r="A54" s="396" t="s">
        <v>632</v>
      </c>
      <c r="B54" s="386" t="s">
        <v>137</v>
      </c>
      <c r="C54" s="387"/>
      <c r="D54" s="397"/>
      <c r="E54" s="402"/>
      <c r="F54" s="399"/>
      <c r="H54" s="396" t="s">
        <v>632</v>
      </c>
      <c r="I54" s="388" t="s">
        <v>632</v>
      </c>
      <c r="J54" s="166" t="s">
        <v>137</v>
      </c>
      <c r="K54" s="198"/>
      <c r="L54" s="123"/>
      <c r="M54" s="108"/>
      <c r="N54" s="169"/>
      <c r="O54" s="110"/>
      <c r="P54" s="170"/>
      <c r="Q54" s="169"/>
      <c r="R54" s="169"/>
      <c r="S54" s="169"/>
      <c r="T54" s="169"/>
      <c r="U54" s="171"/>
      <c r="V54" s="172"/>
      <c r="W54" s="173"/>
      <c r="X54" s="174"/>
      <c r="Y54" s="169"/>
      <c r="Z54" s="175"/>
      <c r="AA54" s="171"/>
      <c r="AB54" s="176"/>
      <c r="AC54" s="177"/>
      <c r="AD54" s="174"/>
      <c r="AE54" s="175"/>
      <c r="AF54" s="175"/>
      <c r="AG54" s="171"/>
    </row>
    <row r="55" spans="1:33" ht="14.4" outlineLevel="1" x14ac:dyDescent="0.55000000000000004">
      <c r="A55" s="388" t="s">
        <v>275</v>
      </c>
      <c r="B55" s="384" t="s">
        <v>139</v>
      </c>
      <c r="C55" s="167" t="s">
        <v>239</v>
      </c>
      <c r="D55" s="168">
        <v>42</v>
      </c>
      <c r="E55" s="383">
        <f>'[1]ECO-03.'!J1136</f>
        <v>53622.301249999997</v>
      </c>
      <c r="F55" s="118">
        <f>D55*E55</f>
        <v>2252136.6524999999</v>
      </c>
      <c r="H55" s="388" t="s">
        <v>275</v>
      </c>
      <c r="I55" s="388" t="s">
        <v>275</v>
      </c>
      <c r="J55" s="166" t="s">
        <v>139</v>
      </c>
      <c r="K55" s="198" t="s">
        <v>239</v>
      </c>
      <c r="L55" s="123">
        <v>42</v>
      </c>
      <c r="M55" s="108">
        <v>53622.301249999997</v>
      </c>
      <c r="N55" s="169">
        <v>2252136.6524999999</v>
      </c>
      <c r="O55" s="110">
        <v>1</v>
      </c>
      <c r="P55" s="170"/>
      <c r="Q55" s="169"/>
      <c r="R55" s="169"/>
      <c r="S55" s="169"/>
      <c r="T55" s="169"/>
      <c r="U55" s="171"/>
      <c r="V55" s="172"/>
      <c r="W55" s="173">
        <f t="shared" si="10"/>
        <v>0</v>
      </c>
      <c r="X55" s="174">
        <f t="shared" si="11"/>
        <v>0</v>
      </c>
      <c r="Y55" s="169"/>
      <c r="Z55" s="175" t="str">
        <f t="shared" si="12"/>
        <v/>
      </c>
      <c r="AA55" s="171">
        <f t="shared" si="13"/>
        <v>0</v>
      </c>
      <c r="AB55" s="176">
        <f t="shared" si="14"/>
        <v>0</v>
      </c>
      <c r="AC55" s="177">
        <f t="shared" si="14"/>
        <v>0</v>
      </c>
      <c r="AD55" s="174">
        <f t="shared" si="15"/>
        <v>0</v>
      </c>
      <c r="AE55" s="175">
        <f t="shared" si="16"/>
        <v>0</v>
      </c>
      <c r="AF55" s="175" t="str">
        <f t="shared" si="17"/>
        <v/>
      </c>
      <c r="AG55" s="171">
        <f t="shared" si="18"/>
        <v>0</v>
      </c>
    </row>
    <row r="56" spans="1:33" ht="14.4" outlineLevel="1" x14ac:dyDescent="0.55000000000000004">
      <c r="A56" s="388" t="s">
        <v>276</v>
      </c>
      <c r="B56" s="384" t="s">
        <v>138</v>
      </c>
      <c r="C56" s="167" t="s">
        <v>239</v>
      </c>
      <c r="D56" s="168">
        <v>42</v>
      </c>
      <c r="E56" s="383">
        <f>'[1]ECO-03.'!J1192</f>
        <v>26153.254809666669</v>
      </c>
      <c r="F56" s="118">
        <f>D56*E56</f>
        <v>1098436.7020060001</v>
      </c>
      <c r="H56" s="388" t="s">
        <v>276</v>
      </c>
      <c r="I56" s="388" t="s">
        <v>276</v>
      </c>
      <c r="J56" s="166" t="s">
        <v>138</v>
      </c>
      <c r="K56" s="198" t="s">
        <v>239</v>
      </c>
      <c r="L56" s="123">
        <v>42</v>
      </c>
      <c r="M56" s="108">
        <v>26153.254809666669</v>
      </c>
      <c r="N56" s="169">
        <v>1098436.7020060001</v>
      </c>
      <c r="O56" s="110">
        <v>1</v>
      </c>
      <c r="P56" s="170"/>
      <c r="Q56" s="169"/>
      <c r="R56" s="169"/>
      <c r="S56" s="169"/>
      <c r="T56" s="169"/>
      <c r="U56" s="171"/>
      <c r="V56" s="172"/>
      <c r="W56" s="173">
        <f t="shared" si="10"/>
        <v>0</v>
      </c>
      <c r="X56" s="174">
        <f t="shared" si="11"/>
        <v>0</v>
      </c>
      <c r="Y56" s="169"/>
      <c r="Z56" s="175" t="str">
        <f t="shared" si="12"/>
        <v/>
      </c>
      <c r="AA56" s="171">
        <f t="shared" si="13"/>
        <v>0</v>
      </c>
      <c r="AB56" s="176">
        <f t="shared" si="14"/>
        <v>0</v>
      </c>
      <c r="AC56" s="177">
        <f t="shared" si="14"/>
        <v>0</v>
      </c>
      <c r="AD56" s="174">
        <f t="shared" si="15"/>
        <v>0</v>
      </c>
      <c r="AE56" s="175">
        <f t="shared" si="16"/>
        <v>0</v>
      </c>
      <c r="AF56" s="175" t="str">
        <f t="shared" si="17"/>
        <v/>
      </c>
      <c r="AG56" s="171">
        <f t="shared" si="18"/>
        <v>0</v>
      </c>
    </row>
    <row r="57" spans="1:33" ht="14.4" outlineLevel="1" x14ac:dyDescent="0.55000000000000004">
      <c r="A57" s="388" t="s">
        <v>277</v>
      </c>
      <c r="B57" s="384" t="s">
        <v>136</v>
      </c>
      <c r="C57" s="167" t="s">
        <v>239</v>
      </c>
      <c r="D57" s="168">
        <v>42</v>
      </c>
      <c r="E57" s="383">
        <f>'[1]ECO-03.'!J1248</f>
        <v>18815.533211714363</v>
      </c>
      <c r="F57" s="118">
        <f>D57*E57</f>
        <v>790252.39489200327</v>
      </c>
      <c r="H57" s="388" t="s">
        <v>277</v>
      </c>
      <c r="I57" s="388" t="s">
        <v>277</v>
      </c>
      <c r="J57" s="166" t="s">
        <v>136</v>
      </c>
      <c r="K57" s="198" t="s">
        <v>239</v>
      </c>
      <c r="L57" s="123">
        <v>42</v>
      </c>
      <c r="M57" s="108">
        <v>18815.533211714363</v>
      </c>
      <c r="N57" s="169">
        <v>790252.39489200327</v>
      </c>
      <c r="O57" s="110">
        <v>1</v>
      </c>
      <c r="P57" s="170"/>
      <c r="Q57" s="169"/>
      <c r="R57" s="169"/>
      <c r="S57" s="169"/>
      <c r="T57" s="169"/>
      <c r="U57" s="171"/>
      <c r="V57" s="172"/>
      <c r="W57" s="173">
        <f t="shared" si="10"/>
        <v>0</v>
      </c>
      <c r="X57" s="174">
        <f t="shared" si="11"/>
        <v>0</v>
      </c>
      <c r="Y57" s="169"/>
      <c r="Z57" s="175" t="str">
        <f t="shared" si="12"/>
        <v/>
      </c>
      <c r="AA57" s="171">
        <f t="shared" si="13"/>
        <v>0</v>
      </c>
      <c r="AB57" s="176">
        <f t="shared" si="14"/>
        <v>0</v>
      </c>
      <c r="AC57" s="177">
        <f t="shared" si="14"/>
        <v>0</v>
      </c>
      <c r="AD57" s="174">
        <f t="shared" si="15"/>
        <v>0</v>
      </c>
      <c r="AE57" s="175">
        <f t="shared" si="16"/>
        <v>0</v>
      </c>
      <c r="AF57" s="175" t="str">
        <f t="shared" si="17"/>
        <v/>
      </c>
      <c r="AG57" s="171">
        <f t="shared" si="18"/>
        <v>0</v>
      </c>
    </row>
    <row r="58" spans="1:33" ht="14.4" outlineLevel="1" x14ac:dyDescent="0.55000000000000004">
      <c r="A58" s="396" t="s">
        <v>633</v>
      </c>
      <c r="B58" s="386" t="s">
        <v>132</v>
      </c>
      <c r="C58" s="387"/>
      <c r="D58" s="397"/>
      <c r="E58" s="402"/>
      <c r="F58" s="399"/>
      <c r="H58" s="396" t="s">
        <v>633</v>
      </c>
      <c r="I58" s="388" t="s">
        <v>633</v>
      </c>
      <c r="J58" s="166" t="s">
        <v>132</v>
      </c>
      <c r="K58" s="198"/>
      <c r="L58" s="123"/>
      <c r="M58" s="108"/>
      <c r="N58" s="169"/>
      <c r="O58" s="110"/>
      <c r="P58" s="170"/>
      <c r="Q58" s="169"/>
      <c r="R58" s="169"/>
      <c r="S58" s="169"/>
      <c r="T58" s="169"/>
      <c r="U58" s="171"/>
      <c r="V58" s="172"/>
      <c r="W58" s="173"/>
      <c r="X58" s="174"/>
      <c r="Y58" s="169"/>
      <c r="Z58" s="175"/>
      <c r="AA58" s="171"/>
      <c r="AB58" s="176"/>
      <c r="AC58" s="177"/>
      <c r="AD58" s="174"/>
      <c r="AE58" s="175"/>
      <c r="AF58" s="175"/>
      <c r="AG58" s="171"/>
    </row>
    <row r="59" spans="1:33" ht="14.4" outlineLevel="1" x14ac:dyDescent="0.55000000000000004">
      <c r="A59" s="388" t="s">
        <v>278</v>
      </c>
      <c r="B59" s="384" t="s">
        <v>279</v>
      </c>
      <c r="C59" s="167" t="s">
        <v>239</v>
      </c>
      <c r="D59" s="168">
        <v>17</v>
      </c>
      <c r="E59" s="383">
        <f>'[1]ECO-03.'!J1304</f>
        <v>35227</v>
      </c>
      <c r="F59" s="118">
        <f>D59*E59</f>
        <v>598859</v>
      </c>
      <c r="H59" s="388" t="s">
        <v>278</v>
      </c>
      <c r="I59" s="388" t="s">
        <v>278</v>
      </c>
      <c r="J59" s="166" t="s">
        <v>279</v>
      </c>
      <c r="K59" s="198" t="s">
        <v>239</v>
      </c>
      <c r="L59" s="123">
        <v>17</v>
      </c>
      <c r="M59" s="108">
        <v>35227</v>
      </c>
      <c r="N59" s="169">
        <v>598859</v>
      </c>
      <c r="O59" s="110">
        <v>1</v>
      </c>
      <c r="P59" s="170"/>
      <c r="Q59" s="169"/>
      <c r="R59" s="169"/>
      <c r="S59" s="169"/>
      <c r="T59" s="169"/>
      <c r="U59" s="171"/>
      <c r="V59" s="172"/>
      <c r="W59" s="173">
        <f t="shared" si="10"/>
        <v>0</v>
      </c>
      <c r="X59" s="174">
        <f t="shared" si="11"/>
        <v>0</v>
      </c>
      <c r="Y59" s="169"/>
      <c r="Z59" s="175" t="str">
        <f t="shared" si="12"/>
        <v/>
      </c>
      <c r="AA59" s="171">
        <f t="shared" si="13"/>
        <v>0</v>
      </c>
      <c r="AB59" s="176">
        <f t="shared" si="14"/>
        <v>0</v>
      </c>
      <c r="AC59" s="177">
        <f t="shared" si="14"/>
        <v>0</v>
      </c>
      <c r="AD59" s="174">
        <f t="shared" si="15"/>
        <v>0</v>
      </c>
      <c r="AE59" s="175">
        <f t="shared" si="16"/>
        <v>0</v>
      </c>
      <c r="AF59" s="175" t="str">
        <f t="shared" si="17"/>
        <v/>
      </c>
      <c r="AG59" s="171">
        <f t="shared" si="18"/>
        <v>0</v>
      </c>
    </row>
    <row r="60" spans="1:33" ht="14.4" outlineLevel="1" x14ac:dyDescent="0.55000000000000004">
      <c r="A60" s="388" t="s">
        <v>280</v>
      </c>
      <c r="B60" s="384" t="s">
        <v>134</v>
      </c>
      <c r="C60" s="167" t="s">
        <v>239</v>
      </c>
      <c r="D60" s="168">
        <v>17</v>
      </c>
      <c r="E60" s="383">
        <f>'[1]ECO-03.'!J1360</f>
        <v>12212.123000000001</v>
      </c>
      <c r="F60" s="118">
        <f>D60*E60</f>
        <v>207606.09100000001</v>
      </c>
      <c r="H60" s="388" t="s">
        <v>280</v>
      </c>
      <c r="I60" s="388" t="s">
        <v>280</v>
      </c>
      <c r="J60" s="166" t="s">
        <v>134</v>
      </c>
      <c r="K60" s="198" t="s">
        <v>239</v>
      </c>
      <c r="L60" s="123">
        <v>17</v>
      </c>
      <c r="M60" s="108">
        <v>12212.123000000001</v>
      </c>
      <c r="N60" s="169">
        <v>207606.09100000001</v>
      </c>
      <c r="O60" s="110">
        <v>1</v>
      </c>
      <c r="P60" s="170"/>
      <c r="Q60" s="169"/>
      <c r="R60" s="169"/>
      <c r="S60" s="169"/>
      <c r="T60" s="169"/>
      <c r="U60" s="171"/>
      <c r="V60" s="172"/>
      <c r="W60" s="173">
        <f t="shared" si="10"/>
        <v>0</v>
      </c>
      <c r="X60" s="174">
        <f t="shared" si="11"/>
        <v>0</v>
      </c>
      <c r="Y60" s="169"/>
      <c r="Z60" s="175" t="str">
        <f t="shared" si="12"/>
        <v/>
      </c>
      <c r="AA60" s="171">
        <f t="shared" si="13"/>
        <v>0</v>
      </c>
      <c r="AB60" s="176">
        <f t="shared" si="14"/>
        <v>0</v>
      </c>
      <c r="AC60" s="177">
        <f t="shared" si="14"/>
        <v>0</v>
      </c>
      <c r="AD60" s="174">
        <f t="shared" si="15"/>
        <v>0</v>
      </c>
      <c r="AE60" s="175">
        <f t="shared" si="16"/>
        <v>0</v>
      </c>
      <c r="AF60" s="175" t="str">
        <f t="shared" si="17"/>
        <v/>
      </c>
      <c r="AG60" s="171">
        <f t="shared" si="18"/>
        <v>0</v>
      </c>
    </row>
    <row r="61" spans="1:33" ht="14.4" outlineLevel="1" x14ac:dyDescent="0.55000000000000004">
      <c r="A61" s="388" t="s">
        <v>281</v>
      </c>
      <c r="B61" s="384" t="s">
        <v>133</v>
      </c>
      <c r="C61" s="167" t="s">
        <v>239</v>
      </c>
      <c r="D61" s="168">
        <v>8.5</v>
      </c>
      <c r="E61" s="383">
        <f>'[1]ECO-03.'!J1416</f>
        <v>25753.254809666669</v>
      </c>
      <c r="F61" s="118">
        <f>D61*E61</f>
        <v>218902.66588216668</v>
      </c>
      <c r="H61" s="388" t="s">
        <v>281</v>
      </c>
      <c r="I61" s="388" t="s">
        <v>281</v>
      </c>
      <c r="J61" s="166" t="s">
        <v>133</v>
      </c>
      <c r="K61" s="198" t="s">
        <v>239</v>
      </c>
      <c r="L61" s="123">
        <v>8.5</v>
      </c>
      <c r="M61" s="108">
        <v>25753.254809666669</v>
      </c>
      <c r="N61" s="169">
        <v>218902.66588216668</v>
      </c>
      <c r="O61" s="110">
        <v>1</v>
      </c>
      <c r="P61" s="170"/>
      <c r="Q61" s="169"/>
      <c r="R61" s="169"/>
      <c r="S61" s="169"/>
      <c r="T61" s="169"/>
      <c r="U61" s="171"/>
      <c r="V61" s="172"/>
      <c r="W61" s="173">
        <f t="shared" si="10"/>
        <v>0</v>
      </c>
      <c r="X61" s="174">
        <f t="shared" si="11"/>
        <v>0</v>
      </c>
      <c r="Y61" s="169"/>
      <c r="Z61" s="175" t="str">
        <f t="shared" si="12"/>
        <v/>
      </c>
      <c r="AA61" s="171">
        <f t="shared" si="13"/>
        <v>0</v>
      </c>
      <c r="AB61" s="176">
        <f t="shared" si="14"/>
        <v>0</v>
      </c>
      <c r="AC61" s="177">
        <f t="shared" si="14"/>
        <v>0</v>
      </c>
      <c r="AD61" s="174">
        <f t="shared" si="15"/>
        <v>0</v>
      </c>
      <c r="AE61" s="175">
        <f t="shared" si="16"/>
        <v>0</v>
      </c>
      <c r="AF61" s="175" t="str">
        <f t="shared" si="17"/>
        <v/>
      </c>
      <c r="AG61" s="171">
        <f t="shared" si="18"/>
        <v>0</v>
      </c>
    </row>
    <row r="62" spans="1:33" ht="14.4" outlineLevel="1" x14ac:dyDescent="0.55000000000000004">
      <c r="A62" s="388" t="s">
        <v>282</v>
      </c>
      <c r="B62" s="384" t="s">
        <v>131</v>
      </c>
      <c r="C62" s="167" t="s">
        <v>239</v>
      </c>
      <c r="D62" s="168">
        <v>8</v>
      </c>
      <c r="E62" s="383">
        <f>'[1]ECO-03.'!J1472</f>
        <v>25724.921476333333</v>
      </c>
      <c r="F62" s="118">
        <f>D62*E62</f>
        <v>205799.37181066666</v>
      </c>
      <c r="H62" s="388" t="s">
        <v>282</v>
      </c>
      <c r="I62" s="388" t="s">
        <v>282</v>
      </c>
      <c r="J62" s="166" t="s">
        <v>131</v>
      </c>
      <c r="K62" s="198" t="s">
        <v>239</v>
      </c>
      <c r="L62" s="123">
        <v>8</v>
      </c>
      <c r="M62" s="108">
        <v>25724.921476333333</v>
      </c>
      <c r="N62" s="169">
        <v>205799.37181066666</v>
      </c>
      <c r="O62" s="110">
        <v>1</v>
      </c>
      <c r="P62" s="170"/>
      <c r="Q62" s="169"/>
      <c r="R62" s="169"/>
      <c r="S62" s="169"/>
      <c r="T62" s="169"/>
      <c r="U62" s="171"/>
      <c r="V62" s="172"/>
      <c r="W62" s="173">
        <f t="shared" si="10"/>
        <v>0</v>
      </c>
      <c r="X62" s="174">
        <f t="shared" si="11"/>
        <v>0</v>
      </c>
      <c r="Y62" s="169"/>
      <c r="Z62" s="175" t="str">
        <f t="shared" si="12"/>
        <v/>
      </c>
      <c r="AA62" s="171">
        <f t="shared" si="13"/>
        <v>0</v>
      </c>
      <c r="AB62" s="176">
        <f t="shared" si="14"/>
        <v>0</v>
      </c>
      <c r="AC62" s="177">
        <f t="shared" si="14"/>
        <v>0</v>
      </c>
      <c r="AD62" s="174">
        <f t="shared" si="15"/>
        <v>0</v>
      </c>
      <c r="AE62" s="175">
        <f t="shared" si="16"/>
        <v>0</v>
      </c>
      <c r="AF62" s="175" t="str">
        <f t="shared" si="17"/>
        <v/>
      </c>
      <c r="AG62" s="171">
        <f t="shared" si="18"/>
        <v>0</v>
      </c>
    </row>
    <row r="63" spans="1:33" ht="14.4" outlineLevel="1" x14ac:dyDescent="0.55000000000000004">
      <c r="A63" s="396" t="s">
        <v>634</v>
      </c>
      <c r="B63" s="386" t="s">
        <v>126</v>
      </c>
      <c r="C63" s="387"/>
      <c r="D63" s="397"/>
      <c r="E63" s="402"/>
      <c r="F63" s="399"/>
      <c r="H63" s="396" t="s">
        <v>634</v>
      </c>
      <c r="I63" s="388" t="s">
        <v>634</v>
      </c>
      <c r="J63" s="166" t="s">
        <v>126</v>
      </c>
      <c r="K63" s="198"/>
      <c r="L63" s="123"/>
      <c r="M63" s="108"/>
      <c r="N63" s="169"/>
      <c r="O63" s="110"/>
      <c r="P63" s="170"/>
      <c r="Q63" s="169"/>
      <c r="R63" s="169"/>
      <c r="S63" s="169"/>
      <c r="T63" s="169"/>
      <c r="U63" s="171"/>
      <c r="V63" s="172"/>
      <c r="W63" s="173"/>
      <c r="X63" s="174"/>
      <c r="Y63" s="169"/>
      <c r="Z63" s="175"/>
      <c r="AA63" s="171"/>
      <c r="AB63" s="176"/>
      <c r="AC63" s="177"/>
      <c r="AD63" s="174"/>
      <c r="AE63" s="175"/>
      <c r="AF63" s="175"/>
      <c r="AG63" s="171"/>
    </row>
    <row r="64" spans="1:33" ht="14.4" outlineLevel="1" x14ac:dyDescent="0.55000000000000004">
      <c r="A64" s="388" t="s">
        <v>283</v>
      </c>
      <c r="B64" s="384" t="s">
        <v>130</v>
      </c>
      <c r="C64" s="167" t="s">
        <v>230</v>
      </c>
      <c r="D64" s="168">
        <v>28</v>
      </c>
      <c r="E64" s="383">
        <v>25200</v>
      </c>
      <c r="F64" s="118">
        <f>D64*E64</f>
        <v>705600</v>
      </c>
      <c r="H64" s="388" t="s">
        <v>283</v>
      </c>
      <c r="I64" s="388" t="s">
        <v>283</v>
      </c>
      <c r="J64" s="166" t="s">
        <v>130</v>
      </c>
      <c r="K64" s="198" t="s">
        <v>230</v>
      </c>
      <c r="L64" s="123">
        <v>28</v>
      </c>
      <c r="M64" s="108">
        <v>25200</v>
      </c>
      <c r="N64" s="169">
        <v>705600</v>
      </c>
      <c r="O64" s="110">
        <v>1</v>
      </c>
      <c r="P64" s="170"/>
      <c r="Q64" s="169"/>
      <c r="R64" s="169"/>
      <c r="S64" s="169"/>
      <c r="T64" s="169"/>
      <c r="U64" s="171"/>
      <c r="V64" s="172"/>
      <c r="W64" s="173">
        <f t="shared" si="10"/>
        <v>0</v>
      </c>
      <c r="X64" s="174">
        <f t="shared" si="11"/>
        <v>0</v>
      </c>
      <c r="Y64" s="169"/>
      <c r="Z64" s="175" t="str">
        <f t="shared" si="12"/>
        <v/>
      </c>
      <c r="AA64" s="171">
        <f t="shared" si="13"/>
        <v>0</v>
      </c>
      <c r="AB64" s="176">
        <f t="shared" si="14"/>
        <v>0</v>
      </c>
      <c r="AC64" s="177">
        <f t="shared" si="14"/>
        <v>0</v>
      </c>
      <c r="AD64" s="174">
        <f t="shared" si="15"/>
        <v>0</v>
      </c>
      <c r="AE64" s="175">
        <f t="shared" si="16"/>
        <v>0</v>
      </c>
      <c r="AF64" s="175" t="str">
        <f t="shared" si="17"/>
        <v/>
      </c>
      <c r="AG64" s="171">
        <f t="shared" si="18"/>
        <v>0</v>
      </c>
    </row>
    <row r="65" spans="1:33" ht="14.4" outlineLevel="1" x14ac:dyDescent="0.55000000000000004">
      <c r="A65" s="388" t="s">
        <v>284</v>
      </c>
      <c r="B65" s="384" t="s">
        <v>129</v>
      </c>
      <c r="C65" s="167" t="s">
        <v>230</v>
      </c>
      <c r="D65" s="168">
        <v>5</v>
      </c>
      <c r="E65" s="383">
        <v>7856</v>
      </c>
      <c r="F65" s="118">
        <f>D65*E65</f>
        <v>39280</v>
      </c>
      <c r="H65" s="388" t="s">
        <v>284</v>
      </c>
      <c r="I65" s="388" t="s">
        <v>284</v>
      </c>
      <c r="J65" s="166" t="s">
        <v>129</v>
      </c>
      <c r="K65" s="198" t="s">
        <v>230</v>
      </c>
      <c r="L65" s="123">
        <v>5</v>
      </c>
      <c r="M65" s="108">
        <v>7856</v>
      </c>
      <c r="N65" s="169">
        <v>39280</v>
      </c>
      <c r="O65" s="110">
        <v>1</v>
      </c>
      <c r="P65" s="170"/>
      <c r="Q65" s="169"/>
      <c r="R65" s="169"/>
      <c r="S65" s="169"/>
      <c r="T65" s="169"/>
      <c r="U65" s="171"/>
      <c r="V65" s="172"/>
      <c r="W65" s="173">
        <f t="shared" si="10"/>
        <v>0</v>
      </c>
      <c r="X65" s="174">
        <f t="shared" si="11"/>
        <v>0</v>
      </c>
      <c r="Y65" s="169"/>
      <c r="Z65" s="175" t="str">
        <f t="shared" si="12"/>
        <v/>
      </c>
      <c r="AA65" s="171">
        <f t="shared" si="13"/>
        <v>0</v>
      </c>
      <c r="AB65" s="176">
        <f t="shared" si="14"/>
        <v>0</v>
      </c>
      <c r="AC65" s="177">
        <f t="shared" si="14"/>
        <v>0</v>
      </c>
      <c r="AD65" s="174">
        <f t="shared" si="15"/>
        <v>0</v>
      </c>
      <c r="AE65" s="175">
        <f t="shared" si="16"/>
        <v>0</v>
      </c>
      <c r="AF65" s="175" t="str">
        <f t="shared" si="17"/>
        <v/>
      </c>
      <c r="AG65" s="171">
        <f t="shared" si="18"/>
        <v>0</v>
      </c>
    </row>
    <row r="66" spans="1:33" ht="14.4" outlineLevel="1" x14ac:dyDescent="0.55000000000000004">
      <c r="A66" s="388" t="s">
        <v>285</v>
      </c>
      <c r="B66" s="384" t="s">
        <v>128</v>
      </c>
      <c r="C66" s="167" t="s">
        <v>230</v>
      </c>
      <c r="D66" s="168">
        <v>14</v>
      </c>
      <c r="E66" s="383">
        <v>5620</v>
      </c>
      <c r="F66" s="118">
        <f>D66*E66</f>
        <v>78680</v>
      </c>
      <c r="H66" s="388" t="s">
        <v>285</v>
      </c>
      <c r="I66" s="388" t="s">
        <v>285</v>
      </c>
      <c r="J66" s="166" t="s">
        <v>128</v>
      </c>
      <c r="K66" s="198" t="s">
        <v>230</v>
      </c>
      <c r="L66" s="123">
        <v>14</v>
      </c>
      <c r="M66" s="108">
        <v>5620</v>
      </c>
      <c r="N66" s="169">
        <v>78680</v>
      </c>
      <c r="O66" s="110">
        <v>1</v>
      </c>
      <c r="P66" s="170"/>
      <c r="Q66" s="169"/>
      <c r="R66" s="169"/>
      <c r="S66" s="169"/>
      <c r="T66" s="169"/>
      <c r="U66" s="171"/>
      <c r="V66" s="172"/>
      <c r="W66" s="173">
        <f t="shared" si="10"/>
        <v>0</v>
      </c>
      <c r="X66" s="174">
        <f t="shared" si="11"/>
        <v>0</v>
      </c>
      <c r="Y66" s="169"/>
      <c r="Z66" s="175" t="str">
        <f t="shared" si="12"/>
        <v/>
      </c>
      <c r="AA66" s="171">
        <f t="shared" si="13"/>
        <v>0</v>
      </c>
      <c r="AB66" s="176">
        <f t="shared" si="14"/>
        <v>0</v>
      </c>
      <c r="AC66" s="177">
        <f t="shared" si="14"/>
        <v>0</v>
      </c>
      <c r="AD66" s="174">
        <f t="shared" si="15"/>
        <v>0</v>
      </c>
      <c r="AE66" s="175">
        <f t="shared" si="16"/>
        <v>0</v>
      </c>
      <c r="AF66" s="175" t="str">
        <f t="shared" si="17"/>
        <v/>
      </c>
      <c r="AG66" s="171">
        <f t="shared" si="18"/>
        <v>0</v>
      </c>
    </row>
    <row r="67" spans="1:33" ht="14.4" outlineLevel="1" x14ac:dyDescent="0.55000000000000004">
      <c r="A67" s="388" t="s">
        <v>286</v>
      </c>
      <c r="B67" s="384" t="s">
        <v>127</v>
      </c>
      <c r="C67" s="167" t="s">
        <v>235</v>
      </c>
      <c r="D67" s="168">
        <v>1</v>
      </c>
      <c r="E67" s="383">
        <v>252450</v>
      </c>
      <c r="F67" s="118">
        <f>D67*E67</f>
        <v>252450</v>
      </c>
      <c r="H67" s="388" t="s">
        <v>286</v>
      </c>
      <c r="I67" s="388" t="s">
        <v>286</v>
      </c>
      <c r="J67" s="166" t="s">
        <v>127</v>
      </c>
      <c r="K67" s="198" t="s">
        <v>235</v>
      </c>
      <c r="L67" s="123">
        <v>1</v>
      </c>
      <c r="M67" s="108">
        <v>252450</v>
      </c>
      <c r="N67" s="169">
        <v>252450</v>
      </c>
      <c r="O67" s="110">
        <v>1</v>
      </c>
      <c r="P67" s="170"/>
      <c r="Q67" s="169"/>
      <c r="R67" s="169"/>
      <c r="S67" s="169"/>
      <c r="T67" s="169"/>
      <c r="U67" s="171"/>
      <c r="V67" s="172"/>
      <c r="W67" s="173">
        <f t="shared" si="10"/>
        <v>0</v>
      </c>
      <c r="X67" s="174">
        <f t="shared" si="11"/>
        <v>0</v>
      </c>
      <c r="Y67" s="169"/>
      <c r="Z67" s="175" t="str">
        <f t="shared" si="12"/>
        <v/>
      </c>
      <c r="AA67" s="171">
        <f t="shared" si="13"/>
        <v>0</v>
      </c>
      <c r="AB67" s="176">
        <f t="shared" si="14"/>
        <v>0</v>
      </c>
      <c r="AC67" s="177">
        <f t="shared" si="14"/>
        <v>0</v>
      </c>
      <c r="AD67" s="174">
        <f t="shared" si="15"/>
        <v>0</v>
      </c>
      <c r="AE67" s="175">
        <f t="shared" si="16"/>
        <v>0</v>
      </c>
      <c r="AF67" s="175" t="str">
        <f t="shared" si="17"/>
        <v/>
      </c>
      <c r="AG67" s="171">
        <f t="shared" si="18"/>
        <v>0</v>
      </c>
    </row>
    <row r="68" spans="1:33" ht="14.4" outlineLevel="1" x14ac:dyDescent="0.55000000000000004">
      <c r="A68" s="388" t="s">
        <v>287</v>
      </c>
      <c r="B68" s="384" t="s">
        <v>125</v>
      </c>
      <c r="C68" s="167" t="s">
        <v>235</v>
      </c>
      <c r="D68" s="168">
        <v>1</v>
      </c>
      <c r="E68" s="383">
        <v>33888</v>
      </c>
      <c r="F68" s="118">
        <f>D68*E68</f>
        <v>33888</v>
      </c>
      <c r="H68" s="388" t="s">
        <v>287</v>
      </c>
      <c r="I68" s="388" t="s">
        <v>287</v>
      </c>
      <c r="J68" s="166" t="s">
        <v>125</v>
      </c>
      <c r="K68" s="198" t="s">
        <v>235</v>
      </c>
      <c r="L68" s="123">
        <v>1</v>
      </c>
      <c r="M68" s="108">
        <v>33888</v>
      </c>
      <c r="N68" s="169">
        <v>33888</v>
      </c>
      <c r="O68" s="110">
        <v>1</v>
      </c>
      <c r="P68" s="170"/>
      <c r="Q68" s="169"/>
      <c r="R68" s="169"/>
      <c r="S68" s="169"/>
      <c r="T68" s="169"/>
      <c r="U68" s="171"/>
      <c r="V68" s="172"/>
      <c r="W68" s="173">
        <f t="shared" si="10"/>
        <v>0</v>
      </c>
      <c r="X68" s="174">
        <f t="shared" si="11"/>
        <v>0</v>
      </c>
      <c r="Y68" s="169"/>
      <c r="Z68" s="175" t="str">
        <f t="shared" si="12"/>
        <v/>
      </c>
      <c r="AA68" s="171">
        <f t="shared" si="13"/>
        <v>0</v>
      </c>
      <c r="AB68" s="176">
        <f t="shared" si="14"/>
        <v>0</v>
      </c>
      <c r="AC68" s="177">
        <f t="shared" si="14"/>
        <v>0</v>
      </c>
      <c r="AD68" s="174">
        <f t="shared" si="15"/>
        <v>0</v>
      </c>
      <c r="AE68" s="175">
        <f t="shared" si="16"/>
        <v>0</v>
      </c>
      <c r="AF68" s="175" t="str">
        <f t="shared" si="17"/>
        <v/>
      </c>
      <c r="AG68" s="171">
        <f t="shared" si="18"/>
        <v>0</v>
      </c>
    </row>
    <row r="69" spans="1:33" ht="14.4" outlineLevel="1" x14ac:dyDescent="0.55000000000000004">
      <c r="A69" s="396" t="s">
        <v>635</v>
      </c>
      <c r="B69" s="386" t="s">
        <v>118</v>
      </c>
      <c r="C69" s="387"/>
      <c r="D69" s="397"/>
      <c r="E69" s="402"/>
      <c r="F69" s="399"/>
      <c r="H69" s="396" t="s">
        <v>635</v>
      </c>
      <c r="I69" s="388" t="s">
        <v>635</v>
      </c>
      <c r="J69" s="166" t="s">
        <v>118</v>
      </c>
      <c r="K69" s="198"/>
      <c r="L69" s="123"/>
      <c r="M69" s="108"/>
      <c r="N69" s="169"/>
      <c r="O69" s="110"/>
      <c r="P69" s="170"/>
      <c r="Q69" s="169"/>
      <c r="R69" s="169"/>
      <c r="S69" s="169"/>
      <c r="T69" s="169"/>
      <c r="U69" s="171"/>
      <c r="V69" s="172"/>
      <c r="W69" s="173"/>
      <c r="X69" s="174"/>
      <c r="Y69" s="169"/>
      <c r="Z69" s="175"/>
      <c r="AA69" s="171"/>
      <c r="AB69" s="176"/>
      <c r="AC69" s="177"/>
      <c r="AD69" s="174"/>
      <c r="AE69" s="175"/>
      <c r="AF69" s="175"/>
      <c r="AG69" s="171"/>
    </row>
    <row r="70" spans="1:33" ht="14.4" outlineLevel="1" x14ac:dyDescent="0.55000000000000004">
      <c r="A70" s="388" t="s">
        <v>288</v>
      </c>
      <c r="B70" s="384" t="s">
        <v>124</v>
      </c>
      <c r="C70" s="167" t="s">
        <v>239</v>
      </c>
      <c r="D70" s="168">
        <v>37</v>
      </c>
      <c r="E70" s="383">
        <v>58925</v>
      </c>
      <c r="F70" s="118">
        <f t="shared" ref="F70:F75" si="21">D70*E70</f>
        <v>2180225</v>
      </c>
      <c r="H70" s="388" t="s">
        <v>288</v>
      </c>
      <c r="I70" s="388" t="s">
        <v>288</v>
      </c>
      <c r="J70" s="166" t="s">
        <v>124</v>
      </c>
      <c r="K70" s="198" t="s">
        <v>239</v>
      </c>
      <c r="L70" s="123">
        <v>37</v>
      </c>
      <c r="M70" s="108">
        <v>58925</v>
      </c>
      <c r="N70" s="169">
        <v>2180225</v>
      </c>
      <c r="O70" s="110">
        <v>1</v>
      </c>
      <c r="P70" s="170"/>
      <c r="Q70" s="169"/>
      <c r="R70" s="169"/>
      <c r="S70" s="169"/>
      <c r="T70" s="169"/>
      <c r="U70" s="171"/>
      <c r="V70" s="172"/>
      <c r="W70" s="173">
        <f t="shared" si="10"/>
        <v>0</v>
      </c>
      <c r="X70" s="174">
        <f t="shared" si="11"/>
        <v>0</v>
      </c>
      <c r="Y70" s="169"/>
      <c r="Z70" s="175" t="str">
        <f t="shared" si="12"/>
        <v/>
      </c>
      <c r="AA70" s="171">
        <f t="shared" si="13"/>
        <v>0</v>
      </c>
      <c r="AB70" s="176">
        <f t="shared" si="14"/>
        <v>0</v>
      </c>
      <c r="AC70" s="177">
        <f t="shared" si="14"/>
        <v>0</v>
      </c>
      <c r="AD70" s="174">
        <f t="shared" si="15"/>
        <v>0</v>
      </c>
      <c r="AE70" s="175">
        <f t="shared" si="16"/>
        <v>0</v>
      </c>
      <c r="AF70" s="175" t="str">
        <f t="shared" si="17"/>
        <v/>
      </c>
      <c r="AG70" s="171">
        <f t="shared" si="18"/>
        <v>0</v>
      </c>
    </row>
    <row r="71" spans="1:33" ht="13.5" customHeight="1" outlineLevel="1" x14ac:dyDescent="0.55000000000000004">
      <c r="A71" s="388" t="s">
        <v>289</v>
      </c>
      <c r="B71" s="384" t="s">
        <v>123</v>
      </c>
      <c r="C71" s="167" t="s">
        <v>230</v>
      </c>
      <c r="D71" s="168">
        <v>74</v>
      </c>
      <c r="E71" s="383">
        <v>8690</v>
      </c>
      <c r="F71" s="118">
        <f t="shared" si="21"/>
        <v>643060</v>
      </c>
      <c r="H71" s="388" t="s">
        <v>289</v>
      </c>
      <c r="I71" s="388" t="s">
        <v>289</v>
      </c>
      <c r="J71" s="166" t="s">
        <v>123</v>
      </c>
      <c r="K71" s="198" t="s">
        <v>230</v>
      </c>
      <c r="L71" s="123">
        <v>74</v>
      </c>
      <c r="M71" s="108">
        <v>8690</v>
      </c>
      <c r="N71" s="169">
        <v>643060</v>
      </c>
      <c r="O71" s="110">
        <v>1</v>
      </c>
      <c r="P71" s="170"/>
      <c r="Q71" s="169"/>
      <c r="R71" s="169"/>
      <c r="S71" s="169"/>
      <c r="T71" s="169"/>
      <c r="U71" s="171"/>
      <c r="V71" s="172"/>
      <c r="W71" s="173">
        <f t="shared" si="10"/>
        <v>0</v>
      </c>
      <c r="X71" s="174">
        <f t="shared" si="11"/>
        <v>0</v>
      </c>
      <c r="Y71" s="169"/>
      <c r="Z71" s="175" t="str">
        <f t="shared" si="12"/>
        <v/>
      </c>
      <c r="AA71" s="171">
        <f t="shared" si="13"/>
        <v>0</v>
      </c>
      <c r="AB71" s="176">
        <f t="shared" si="14"/>
        <v>0</v>
      </c>
      <c r="AC71" s="177">
        <f t="shared" si="14"/>
        <v>0</v>
      </c>
      <c r="AD71" s="174">
        <f t="shared" si="15"/>
        <v>0</v>
      </c>
      <c r="AE71" s="175">
        <f t="shared" si="16"/>
        <v>0</v>
      </c>
      <c r="AF71" s="175" t="str">
        <f t="shared" si="17"/>
        <v/>
      </c>
      <c r="AG71" s="171">
        <f t="shared" si="18"/>
        <v>0</v>
      </c>
    </row>
    <row r="72" spans="1:33" ht="14.4" outlineLevel="1" x14ac:dyDescent="0.55000000000000004">
      <c r="A72" s="388" t="s">
        <v>290</v>
      </c>
      <c r="B72" s="384" t="s">
        <v>122</v>
      </c>
      <c r="C72" s="167" t="s">
        <v>239</v>
      </c>
      <c r="D72" s="168">
        <v>10</v>
      </c>
      <c r="E72" s="383">
        <v>58925</v>
      </c>
      <c r="F72" s="118">
        <f t="shared" si="21"/>
        <v>589250</v>
      </c>
      <c r="H72" s="388" t="s">
        <v>290</v>
      </c>
      <c r="I72" s="388" t="s">
        <v>290</v>
      </c>
      <c r="J72" s="166" t="s">
        <v>122</v>
      </c>
      <c r="K72" s="198" t="s">
        <v>239</v>
      </c>
      <c r="L72" s="123">
        <v>10</v>
      </c>
      <c r="M72" s="108">
        <v>58925</v>
      </c>
      <c r="N72" s="169">
        <v>589250</v>
      </c>
      <c r="O72" s="110">
        <v>1</v>
      </c>
      <c r="P72" s="170"/>
      <c r="Q72" s="169"/>
      <c r="R72" s="169"/>
      <c r="S72" s="169"/>
      <c r="T72" s="169"/>
      <c r="U72" s="171"/>
      <c r="V72" s="172"/>
      <c r="W72" s="173">
        <f t="shared" si="10"/>
        <v>0</v>
      </c>
      <c r="X72" s="174">
        <f t="shared" si="11"/>
        <v>0</v>
      </c>
      <c r="Y72" s="169"/>
      <c r="Z72" s="175" t="str">
        <f t="shared" si="12"/>
        <v/>
      </c>
      <c r="AA72" s="171">
        <f t="shared" si="13"/>
        <v>0</v>
      </c>
      <c r="AB72" s="176">
        <f t="shared" si="14"/>
        <v>0</v>
      </c>
      <c r="AC72" s="177">
        <f t="shared" si="14"/>
        <v>0</v>
      </c>
      <c r="AD72" s="174">
        <f t="shared" si="15"/>
        <v>0</v>
      </c>
      <c r="AE72" s="175">
        <f t="shared" si="16"/>
        <v>0</v>
      </c>
      <c r="AF72" s="175" t="str">
        <f t="shared" si="17"/>
        <v/>
      </c>
      <c r="AG72" s="171">
        <f t="shared" si="18"/>
        <v>0</v>
      </c>
    </row>
    <row r="73" spans="1:33" ht="14.4" outlineLevel="1" x14ac:dyDescent="0.55000000000000004">
      <c r="A73" s="388" t="s">
        <v>291</v>
      </c>
      <c r="B73" s="384" t="s">
        <v>121</v>
      </c>
      <c r="C73" s="167" t="s">
        <v>239</v>
      </c>
      <c r="D73" s="168">
        <v>10</v>
      </c>
      <c r="E73" s="383">
        <f>9*3800+(9*40%*3800)</f>
        <v>47880</v>
      </c>
      <c r="F73" s="118">
        <f t="shared" si="21"/>
        <v>478800</v>
      </c>
      <c r="H73" s="388" t="s">
        <v>291</v>
      </c>
      <c r="I73" s="388" t="s">
        <v>291</v>
      </c>
      <c r="J73" s="166" t="s">
        <v>121</v>
      </c>
      <c r="K73" s="198" t="s">
        <v>239</v>
      </c>
      <c r="L73" s="123">
        <v>10</v>
      </c>
      <c r="M73" s="108">
        <v>47880</v>
      </c>
      <c r="N73" s="169">
        <v>478800</v>
      </c>
      <c r="O73" s="110">
        <v>1</v>
      </c>
      <c r="P73" s="170"/>
      <c r="Q73" s="169"/>
      <c r="R73" s="169"/>
      <c r="S73" s="169"/>
      <c r="T73" s="169"/>
      <c r="U73" s="171"/>
      <c r="V73" s="172"/>
      <c r="W73" s="173">
        <f t="shared" si="10"/>
        <v>0</v>
      </c>
      <c r="X73" s="174">
        <f t="shared" si="11"/>
        <v>0</v>
      </c>
      <c r="Y73" s="169"/>
      <c r="Z73" s="175" t="str">
        <f t="shared" si="12"/>
        <v/>
      </c>
      <c r="AA73" s="171">
        <f t="shared" si="13"/>
        <v>0</v>
      </c>
      <c r="AB73" s="176">
        <f t="shared" si="14"/>
        <v>0</v>
      </c>
      <c r="AC73" s="177">
        <f t="shared" si="14"/>
        <v>0</v>
      </c>
      <c r="AD73" s="174">
        <f t="shared" si="15"/>
        <v>0</v>
      </c>
      <c r="AE73" s="175">
        <f t="shared" si="16"/>
        <v>0</v>
      </c>
      <c r="AF73" s="175" t="str">
        <f t="shared" si="17"/>
        <v/>
      </c>
      <c r="AG73" s="171">
        <f t="shared" si="18"/>
        <v>0</v>
      </c>
    </row>
    <row r="74" spans="1:33" ht="14.4" outlineLevel="1" x14ac:dyDescent="0.55000000000000004">
      <c r="A74" s="388" t="s">
        <v>292</v>
      </c>
      <c r="B74" s="384" t="s">
        <v>120</v>
      </c>
      <c r="C74" s="167" t="s">
        <v>239</v>
      </c>
      <c r="D74" s="168">
        <v>10</v>
      </c>
      <c r="E74" s="383">
        <v>58925</v>
      </c>
      <c r="F74" s="118">
        <f t="shared" si="21"/>
        <v>589250</v>
      </c>
      <c r="H74" s="388" t="s">
        <v>292</v>
      </c>
      <c r="I74" s="388" t="s">
        <v>292</v>
      </c>
      <c r="J74" s="166" t="s">
        <v>120</v>
      </c>
      <c r="K74" s="198" t="s">
        <v>239</v>
      </c>
      <c r="L74" s="123">
        <v>10</v>
      </c>
      <c r="M74" s="108">
        <v>58925</v>
      </c>
      <c r="N74" s="169">
        <v>589250</v>
      </c>
      <c r="O74" s="110">
        <v>1</v>
      </c>
      <c r="P74" s="170"/>
      <c r="Q74" s="169"/>
      <c r="R74" s="169"/>
      <c r="S74" s="169"/>
      <c r="T74" s="169"/>
      <c r="U74" s="171"/>
      <c r="V74" s="172"/>
      <c r="W74" s="173">
        <f t="shared" si="10"/>
        <v>0</v>
      </c>
      <c r="X74" s="174">
        <f t="shared" si="11"/>
        <v>0</v>
      </c>
      <c r="Y74" s="169"/>
      <c r="Z74" s="175" t="str">
        <f t="shared" si="12"/>
        <v/>
      </c>
      <c r="AA74" s="171">
        <f t="shared" si="13"/>
        <v>0</v>
      </c>
      <c r="AB74" s="176">
        <f t="shared" si="14"/>
        <v>0</v>
      </c>
      <c r="AC74" s="177">
        <f t="shared" si="14"/>
        <v>0</v>
      </c>
      <c r="AD74" s="174">
        <f t="shared" si="15"/>
        <v>0</v>
      </c>
      <c r="AE74" s="175">
        <f t="shared" si="16"/>
        <v>0</v>
      </c>
      <c r="AF74" s="175" t="str">
        <f t="shared" si="17"/>
        <v/>
      </c>
      <c r="AG74" s="171">
        <f t="shared" si="18"/>
        <v>0</v>
      </c>
    </row>
    <row r="75" spans="1:33" ht="15" customHeight="1" outlineLevel="1" x14ac:dyDescent="0.55000000000000004">
      <c r="A75" s="388" t="s">
        <v>293</v>
      </c>
      <c r="B75" s="384" t="s">
        <v>117</v>
      </c>
      <c r="C75" s="167" t="s">
        <v>235</v>
      </c>
      <c r="D75" s="168">
        <v>2</v>
      </c>
      <c r="E75" s="383">
        <v>40900</v>
      </c>
      <c r="F75" s="118">
        <f t="shared" si="21"/>
        <v>81800</v>
      </c>
      <c r="H75" s="388" t="s">
        <v>293</v>
      </c>
      <c r="I75" s="388" t="s">
        <v>293</v>
      </c>
      <c r="J75" s="166" t="s">
        <v>117</v>
      </c>
      <c r="K75" s="198" t="s">
        <v>235</v>
      </c>
      <c r="L75" s="123">
        <v>2</v>
      </c>
      <c r="M75" s="108">
        <v>40900</v>
      </c>
      <c r="N75" s="169">
        <v>81800</v>
      </c>
      <c r="O75" s="110">
        <v>1</v>
      </c>
      <c r="P75" s="170"/>
      <c r="Q75" s="169"/>
      <c r="R75" s="169"/>
      <c r="S75" s="169"/>
      <c r="T75" s="169"/>
      <c r="U75" s="171"/>
      <c r="V75" s="172"/>
      <c r="W75" s="173">
        <f t="shared" ref="W75:W138" si="22">IFERROR(V75*O75/L75,0)</f>
        <v>0</v>
      </c>
      <c r="X75" s="174">
        <f t="shared" ref="X75:X138" si="23">(W75*100%)/O75</f>
        <v>0</v>
      </c>
      <c r="Y75" s="169"/>
      <c r="Z75" s="175" t="str">
        <f t="shared" ref="Z75:Z138" si="24">+IF(W75=0,"",Y75/W75)</f>
        <v/>
      </c>
      <c r="AA75" s="171">
        <f t="shared" ref="AA75:AA138" si="25">X75*N75</f>
        <v>0</v>
      </c>
      <c r="AB75" s="176">
        <f t="shared" ref="AB75:AC138" si="26">+V75+P75</f>
        <v>0</v>
      </c>
      <c r="AC75" s="177">
        <f t="shared" si="26"/>
        <v>0</v>
      </c>
      <c r="AD75" s="174">
        <f t="shared" ref="AD75:AD138" si="27">R75+X75</f>
        <v>0</v>
      </c>
      <c r="AE75" s="175">
        <f t="shared" ref="AE75:AE138" si="28">+Y75+S75</f>
        <v>0</v>
      </c>
      <c r="AF75" s="175" t="str">
        <f t="shared" ref="AF75:AF138" si="29">+IF(AC75=0,"",AE75/AC75)</f>
        <v/>
      </c>
      <c r="AG75" s="171">
        <f t="shared" ref="AG75:AG138" si="30">N75*AD75</f>
        <v>0</v>
      </c>
    </row>
    <row r="76" spans="1:33" ht="14.4" x14ac:dyDescent="0.55000000000000004">
      <c r="A76" s="355">
        <v>3</v>
      </c>
      <c r="B76" s="339" t="s">
        <v>95</v>
      </c>
      <c r="C76" s="404"/>
      <c r="D76" s="405"/>
      <c r="E76" s="406"/>
      <c r="F76" s="407"/>
      <c r="H76" s="355">
        <v>3</v>
      </c>
      <c r="I76" s="360">
        <v>3</v>
      </c>
      <c r="J76" s="135" t="s">
        <v>95</v>
      </c>
      <c r="K76" s="408"/>
      <c r="L76" s="409"/>
      <c r="M76" s="410"/>
      <c r="N76" s="139">
        <f>SUM(N77:N99)</f>
        <v>14413063</v>
      </c>
      <c r="O76" s="411"/>
      <c r="P76" s="141"/>
      <c r="Q76" s="142"/>
      <c r="R76" s="142"/>
      <c r="S76" s="142"/>
      <c r="T76" s="142"/>
      <c r="U76" s="139"/>
      <c r="V76" s="143"/>
      <c r="W76" s="144"/>
      <c r="X76" s="145"/>
      <c r="Y76" s="142"/>
      <c r="Z76" s="146"/>
      <c r="AA76" s="139">
        <f>SUM(AA77:AA99)</f>
        <v>0</v>
      </c>
      <c r="AB76" s="147"/>
      <c r="AC76" s="148"/>
      <c r="AD76" s="145"/>
      <c r="AE76" s="146"/>
      <c r="AF76" s="146"/>
      <c r="AG76" s="139">
        <f>SUM(AG77:AG99)</f>
        <v>0</v>
      </c>
    </row>
    <row r="77" spans="1:33" ht="14.4" outlineLevel="1" x14ac:dyDescent="0.55000000000000004">
      <c r="A77" s="396" t="s">
        <v>294</v>
      </c>
      <c r="B77" s="386" t="s">
        <v>295</v>
      </c>
      <c r="C77" s="387"/>
      <c r="D77" s="397"/>
      <c r="E77" s="402"/>
      <c r="F77" s="399"/>
      <c r="H77" s="396" t="s">
        <v>294</v>
      </c>
      <c r="I77" s="412" t="s">
        <v>294</v>
      </c>
      <c r="J77" s="199" t="s">
        <v>295</v>
      </c>
      <c r="K77" s="199"/>
      <c r="L77" s="199"/>
      <c r="M77" s="199"/>
      <c r="N77" s="200"/>
      <c r="O77" s="201"/>
      <c r="P77" s="202"/>
      <c r="Q77" s="200"/>
      <c r="R77" s="200"/>
      <c r="S77" s="200"/>
      <c r="T77" s="200"/>
      <c r="U77" s="203"/>
      <c r="V77" s="204"/>
      <c r="W77" s="205"/>
      <c r="X77" s="206"/>
      <c r="Y77" s="200"/>
      <c r="Z77" s="207"/>
      <c r="AA77" s="203"/>
      <c r="AB77" s="208"/>
      <c r="AC77" s="209"/>
      <c r="AD77" s="206"/>
      <c r="AE77" s="207"/>
      <c r="AF77" s="207"/>
      <c r="AG77" s="203"/>
    </row>
    <row r="78" spans="1:33" ht="14.4" outlineLevel="1" x14ac:dyDescent="0.55000000000000004">
      <c r="A78" s="389" t="s">
        <v>296</v>
      </c>
      <c r="B78" s="390" t="s">
        <v>116</v>
      </c>
      <c r="C78" s="387" t="s">
        <v>239</v>
      </c>
      <c r="D78" s="352">
        <v>82</v>
      </c>
      <c r="E78" s="402">
        <f>'[1]ECO-03.'!I1608</f>
        <v>43347</v>
      </c>
      <c r="F78" s="112">
        <f t="shared" ref="F78:F84" si="31">D78*E78</f>
        <v>3554454</v>
      </c>
      <c r="H78" s="389" t="s">
        <v>296</v>
      </c>
      <c r="I78" s="388" t="s">
        <v>296</v>
      </c>
      <c r="J78" s="166" t="s">
        <v>116</v>
      </c>
      <c r="K78" s="198" t="s">
        <v>239</v>
      </c>
      <c r="L78" s="107">
        <v>82</v>
      </c>
      <c r="M78" s="108">
        <v>43347</v>
      </c>
      <c r="N78" s="116">
        <v>3554454</v>
      </c>
      <c r="O78" s="110">
        <v>1</v>
      </c>
      <c r="P78" s="150"/>
      <c r="Q78" s="116"/>
      <c r="R78" s="116"/>
      <c r="S78" s="116"/>
      <c r="T78" s="116"/>
      <c r="U78" s="118"/>
      <c r="V78" s="113"/>
      <c r="W78" s="114">
        <f t="shared" si="22"/>
        <v>0</v>
      </c>
      <c r="X78" s="115">
        <f t="shared" si="23"/>
        <v>0</v>
      </c>
      <c r="Y78" s="116"/>
      <c r="Z78" s="117" t="str">
        <f t="shared" si="24"/>
        <v/>
      </c>
      <c r="AA78" s="118">
        <f t="shared" si="25"/>
        <v>0</v>
      </c>
      <c r="AB78" s="119">
        <f t="shared" si="26"/>
        <v>0</v>
      </c>
      <c r="AC78" s="120">
        <f t="shared" si="26"/>
        <v>0</v>
      </c>
      <c r="AD78" s="115">
        <f t="shared" si="27"/>
        <v>0</v>
      </c>
      <c r="AE78" s="117">
        <f t="shared" si="28"/>
        <v>0</v>
      </c>
      <c r="AF78" s="117" t="str">
        <f t="shared" si="29"/>
        <v/>
      </c>
      <c r="AG78" s="118">
        <f t="shared" si="30"/>
        <v>0</v>
      </c>
    </row>
    <row r="79" spans="1:33" ht="14.4" outlineLevel="1" x14ac:dyDescent="0.55000000000000004">
      <c r="A79" s="388" t="s">
        <v>297</v>
      </c>
      <c r="B79" s="384" t="s">
        <v>115</v>
      </c>
      <c r="C79" s="167" t="s">
        <v>239</v>
      </c>
      <c r="D79" s="168">
        <v>16</v>
      </c>
      <c r="E79" s="402">
        <f>'[1]ECO-03.'!I1609</f>
        <v>37334</v>
      </c>
      <c r="F79" s="118">
        <f t="shared" si="31"/>
        <v>597344</v>
      </c>
      <c r="H79" s="388" t="s">
        <v>297</v>
      </c>
      <c r="I79" s="388" t="s">
        <v>297</v>
      </c>
      <c r="J79" s="166" t="s">
        <v>115</v>
      </c>
      <c r="K79" s="198" t="s">
        <v>239</v>
      </c>
      <c r="L79" s="107">
        <v>16</v>
      </c>
      <c r="M79" s="108">
        <v>37334</v>
      </c>
      <c r="N79" s="116">
        <v>597344</v>
      </c>
      <c r="O79" s="110">
        <v>1</v>
      </c>
      <c r="P79" s="150"/>
      <c r="Q79" s="116"/>
      <c r="R79" s="116"/>
      <c r="S79" s="116"/>
      <c r="T79" s="116"/>
      <c r="U79" s="118"/>
      <c r="V79" s="113"/>
      <c r="W79" s="114">
        <f t="shared" si="22"/>
        <v>0</v>
      </c>
      <c r="X79" s="115">
        <f t="shared" si="23"/>
        <v>0</v>
      </c>
      <c r="Y79" s="116"/>
      <c r="Z79" s="117" t="str">
        <f t="shared" si="24"/>
        <v/>
      </c>
      <c r="AA79" s="118">
        <f t="shared" si="25"/>
        <v>0</v>
      </c>
      <c r="AB79" s="119">
        <f t="shared" si="26"/>
        <v>0</v>
      </c>
      <c r="AC79" s="120">
        <f t="shared" si="26"/>
        <v>0</v>
      </c>
      <c r="AD79" s="115">
        <f t="shared" si="27"/>
        <v>0</v>
      </c>
      <c r="AE79" s="117">
        <f t="shared" si="28"/>
        <v>0</v>
      </c>
      <c r="AF79" s="117" t="str">
        <f t="shared" si="29"/>
        <v/>
      </c>
      <c r="AG79" s="118">
        <f t="shared" si="30"/>
        <v>0</v>
      </c>
    </row>
    <row r="80" spans="1:33" ht="14.4" outlineLevel="1" x14ac:dyDescent="0.55000000000000004">
      <c r="A80" s="388" t="s">
        <v>298</v>
      </c>
      <c r="B80" s="384" t="s">
        <v>114</v>
      </c>
      <c r="C80" s="167" t="s">
        <v>239</v>
      </c>
      <c r="D80" s="168">
        <v>16</v>
      </c>
      <c r="E80" s="402">
        <f>'[1]ECO-03.'!I1610</f>
        <v>5059</v>
      </c>
      <c r="F80" s="118">
        <f t="shared" si="31"/>
        <v>80944</v>
      </c>
      <c r="H80" s="388" t="s">
        <v>298</v>
      </c>
      <c r="I80" s="388" t="s">
        <v>298</v>
      </c>
      <c r="J80" s="166" t="s">
        <v>114</v>
      </c>
      <c r="K80" s="198" t="s">
        <v>239</v>
      </c>
      <c r="L80" s="107">
        <v>16</v>
      </c>
      <c r="M80" s="108">
        <v>5059</v>
      </c>
      <c r="N80" s="116">
        <v>80944</v>
      </c>
      <c r="O80" s="110">
        <v>1</v>
      </c>
      <c r="P80" s="150"/>
      <c r="Q80" s="116"/>
      <c r="R80" s="116"/>
      <c r="S80" s="116"/>
      <c r="T80" s="116"/>
      <c r="U80" s="118"/>
      <c r="V80" s="113"/>
      <c r="W80" s="114">
        <f t="shared" si="22"/>
        <v>0</v>
      </c>
      <c r="X80" s="115">
        <f t="shared" si="23"/>
        <v>0</v>
      </c>
      <c r="Y80" s="116"/>
      <c r="Z80" s="117" t="str">
        <f t="shared" si="24"/>
        <v/>
      </c>
      <c r="AA80" s="118">
        <f t="shared" si="25"/>
        <v>0</v>
      </c>
      <c r="AB80" s="119">
        <f t="shared" si="26"/>
        <v>0</v>
      </c>
      <c r="AC80" s="120">
        <f t="shared" si="26"/>
        <v>0</v>
      </c>
      <c r="AD80" s="115">
        <f t="shared" si="27"/>
        <v>0</v>
      </c>
      <c r="AE80" s="117">
        <f t="shared" si="28"/>
        <v>0</v>
      </c>
      <c r="AF80" s="117" t="str">
        <f t="shared" si="29"/>
        <v/>
      </c>
      <c r="AG80" s="118">
        <f t="shared" si="30"/>
        <v>0</v>
      </c>
    </row>
    <row r="81" spans="1:33" ht="14.4" outlineLevel="1" x14ac:dyDescent="0.55000000000000004">
      <c r="A81" s="388" t="s">
        <v>299</v>
      </c>
      <c r="B81" s="384" t="s">
        <v>113</v>
      </c>
      <c r="C81" s="167" t="s">
        <v>239</v>
      </c>
      <c r="D81" s="168">
        <v>16</v>
      </c>
      <c r="E81" s="402">
        <f>'[1]ECO-03.'!I1611</f>
        <v>10580</v>
      </c>
      <c r="F81" s="118">
        <f t="shared" si="31"/>
        <v>169280</v>
      </c>
      <c r="H81" s="388" t="s">
        <v>299</v>
      </c>
      <c r="I81" s="388" t="s">
        <v>299</v>
      </c>
      <c r="J81" s="166" t="s">
        <v>113</v>
      </c>
      <c r="K81" s="198" t="s">
        <v>239</v>
      </c>
      <c r="L81" s="107">
        <v>16</v>
      </c>
      <c r="M81" s="210">
        <v>10580</v>
      </c>
      <c r="N81" s="211">
        <v>169280</v>
      </c>
      <c r="O81" s="110">
        <v>1</v>
      </c>
      <c r="P81" s="150"/>
      <c r="Q81" s="211"/>
      <c r="R81" s="211"/>
      <c r="S81" s="211"/>
      <c r="T81" s="211"/>
      <c r="U81" s="212"/>
      <c r="V81" s="113"/>
      <c r="W81" s="213">
        <f t="shared" si="22"/>
        <v>0</v>
      </c>
      <c r="X81" s="214">
        <f t="shared" si="23"/>
        <v>0</v>
      </c>
      <c r="Y81" s="211"/>
      <c r="Z81" s="215" t="str">
        <f t="shared" si="24"/>
        <v/>
      </c>
      <c r="AA81" s="212">
        <f t="shared" si="25"/>
        <v>0</v>
      </c>
      <c r="AB81" s="119">
        <f t="shared" si="26"/>
        <v>0</v>
      </c>
      <c r="AC81" s="216">
        <f t="shared" si="26"/>
        <v>0</v>
      </c>
      <c r="AD81" s="214">
        <f t="shared" si="27"/>
        <v>0</v>
      </c>
      <c r="AE81" s="215">
        <f t="shared" si="28"/>
        <v>0</v>
      </c>
      <c r="AF81" s="215" t="str">
        <f t="shared" si="29"/>
        <v/>
      </c>
      <c r="AG81" s="212">
        <f t="shared" si="30"/>
        <v>0</v>
      </c>
    </row>
    <row r="82" spans="1:33" ht="14.4" outlineLevel="1" x14ac:dyDescent="0.55000000000000004">
      <c r="A82" s="388" t="s">
        <v>300</v>
      </c>
      <c r="B82" s="384" t="s">
        <v>112</v>
      </c>
      <c r="C82" s="167" t="s">
        <v>239</v>
      </c>
      <c r="D82" s="168">
        <v>5</v>
      </c>
      <c r="E82" s="402">
        <f>'[1]ECO-03.'!I1612</f>
        <v>7050</v>
      </c>
      <c r="F82" s="118">
        <f t="shared" si="31"/>
        <v>35250</v>
      </c>
      <c r="H82" s="388" t="s">
        <v>300</v>
      </c>
      <c r="I82" s="388" t="s">
        <v>300</v>
      </c>
      <c r="J82" s="166" t="s">
        <v>112</v>
      </c>
      <c r="K82" s="198" t="s">
        <v>239</v>
      </c>
      <c r="L82" s="107">
        <v>5</v>
      </c>
      <c r="M82" s="210">
        <v>7050</v>
      </c>
      <c r="N82" s="211">
        <v>35250</v>
      </c>
      <c r="O82" s="110">
        <v>1</v>
      </c>
      <c r="P82" s="150"/>
      <c r="Q82" s="211"/>
      <c r="R82" s="211"/>
      <c r="S82" s="211"/>
      <c r="T82" s="211"/>
      <c r="U82" s="212"/>
      <c r="V82" s="113"/>
      <c r="W82" s="213">
        <f t="shared" si="22"/>
        <v>0</v>
      </c>
      <c r="X82" s="214">
        <f t="shared" si="23"/>
        <v>0</v>
      </c>
      <c r="Y82" s="211"/>
      <c r="Z82" s="215" t="str">
        <f t="shared" si="24"/>
        <v/>
      </c>
      <c r="AA82" s="212">
        <f t="shared" si="25"/>
        <v>0</v>
      </c>
      <c r="AB82" s="119">
        <f t="shared" si="26"/>
        <v>0</v>
      </c>
      <c r="AC82" s="216">
        <f t="shared" si="26"/>
        <v>0</v>
      </c>
      <c r="AD82" s="214">
        <f t="shared" si="27"/>
        <v>0</v>
      </c>
      <c r="AE82" s="215">
        <f t="shared" si="28"/>
        <v>0</v>
      </c>
      <c r="AF82" s="215" t="str">
        <f t="shared" si="29"/>
        <v/>
      </c>
      <c r="AG82" s="212">
        <f t="shared" si="30"/>
        <v>0</v>
      </c>
    </row>
    <row r="83" spans="1:33" ht="14.4" outlineLevel="1" x14ac:dyDescent="0.55000000000000004">
      <c r="A83" s="388" t="s">
        <v>301</v>
      </c>
      <c r="B83" s="384" t="s">
        <v>111</v>
      </c>
      <c r="C83" s="167" t="s">
        <v>239</v>
      </c>
      <c r="D83" s="168">
        <v>120</v>
      </c>
      <c r="E83" s="402">
        <f>'[1]ECO-03.'!I1613</f>
        <v>6058</v>
      </c>
      <c r="F83" s="118">
        <f t="shared" si="31"/>
        <v>726960</v>
      </c>
      <c r="H83" s="388" t="s">
        <v>301</v>
      </c>
      <c r="I83" s="388" t="s">
        <v>301</v>
      </c>
      <c r="J83" s="166" t="s">
        <v>111</v>
      </c>
      <c r="K83" s="198" t="s">
        <v>239</v>
      </c>
      <c r="L83" s="107">
        <v>120</v>
      </c>
      <c r="M83" s="210">
        <v>6058</v>
      </c>
      <c r="N83" s="211">
        <v>726960</v>
      </c>
      <c r="O83" s="110">
        <v>1</v>
      </c>
      <c r="P83" s="150"/>
      <c r="Q83" s="211"/>
      <c r="R83" s="211"/>
      <c r="S83" s="211"/>
      <c r="T83" s="211"/>
      <c r="U83" s="212"/>
      <c r="V83" s="113"/>
      <c r="W83" s="213">
        <f t="shared" si="22"/>
        <v>0</v>
      </c>
      <c r="X83" s="214">
        <f t="shared" si="23"/>
        <v>0</v>
      </c>
      <c r="Y83" s="211"/>
      <c r="Z83" s="215" t="str">
        <f t="shared" si="24"/>
        <v/>
      </c>
      <c r="AA83" s="212">
        <f t="shared" si="25"/>
        <v>0</v>
      </c>
      <c r="AB83" s="119">
        <f t="shared" si="26"/>
        <v>0</v>
      </c>
      <c r="AC83" s="216">
        <f t="shared" si="26"/>
        <v>0</v>
      </c>
      <c r="AD83" s="214">
        <f t="shared" si="27"/>
        <v>0</v>
      </c>
      <c r="AE83" s="215">
        <f t="shared" si="28"/>
        <v>0</v>
      </c>
      <c r="AF83" s="215" t="str">
        <f t="shared" si="29"/>
        <v/>
      </c>
      <c r="AG83" s="212">
        <f t="shared" si="30"/>
        <v>0</v>
      </c>
    </row>
    <row r="84" spans="1:33" ht="14.4" outlineLevel="1" x14ac:dyDescent="0.55000000000000004">
      <c r="A84" s="388" t="s">
        <v>302</v>
      </c>
      <c r="B84" s="384" t="s">
        <v>109</v>
      </c>
      <c r="C84" s="167" t="s">
        <v>239</v>
      </c>
      <c r="D84" s="168">
        <v>4</v>
      </c>
      <c r="E84" s="402">
        <f>'[1]ECO-03.'!I1614</f>
        <v>18099</v>
      </c>
      <c r="F84" s="118">
        <f t="shared" si="31"/>
        <v>72396</v>
      </c>
      <c r="H84" s="388" t="s">
        <v>302</v>
      </c>
      <c r="I84" s="388" t="s">
        <v>302</v>
      </c>
      <c r="J84" s="166" t="s">
        <v>109</v>
      </c>
      <c r="K84" s="198" t="s">
        <v>239</v>
      </c>
      <c r="L84" s="107">
        <v>4</v>
      </c>
      <c r="M84" s="210">
        <v>18099</v>
      </c>
      <c r="N84" s="211">
        <v>72396</v>
      </c>
      <c r="O84" s="110">
        <v>1</v>
      </c>
      <c r="P84" s="150"/>
      <c r="Q84" s="211"/>
      <c r="R84" s="211"/>
      <c r="S84" s="211"/>
      <c r="T84" s="211"/>
      <c r="U84" s="212"/>
      <c r="V84" s="113"/>
      <c r="W84" s="213">
        <f t="shared" si="22"/>
        <v>0</v>
      </c>
      <c r="X84" s="214">
        <f t="shared" si="23"/>
        <v>0</v>
      </c>
      <c r="Y84" s="211"/>
      <c r="Z84" s="215" t="str">
        <f t="shared" si="24"/>
        <v/>
      </c>
      <c r="AA84" s="212">
        <f t="shared" si="25"/>
        <v>0</v>
      </c>
      <c r="AB84" s="119">
        <f t="shared" si="26"/>
        <v>0</v>
      </c>
      <c r="AC84" s="216">
        <f t="shared" si="26"/>
        <v>0</v>
      </c>
      <c r="AD84" s="214">
        <f t="shared" si="27"/>
        <v>0</v>
      </c>
      <c r="AE84" s="215">
        <f t="shared" si="28"/>
        <v>0</v>
      </c>
      <c r="AF84" s="215" t="str">
        <f t="shared" si="29"/>
        <v/>
      </c>
      <c r="AG84" s="212">
        <f t="shared" si="30"/>
        <v>0</v>
      </c>
    </row>
    <row r="85" spans="1:33" ht="14.4" outlineLevel="1" x14ac:dyDescent="0.55000000000000004">
      <c r="A85" s="396" t="s">
        <v>303</v>
      </c>
      <c r="B85" s="386" t="s">
        <v>106</v>
      </c>
      <c r="C85" s="387"/>
      <c r="D85" s="397"/>
      <c r="E85" s="402"/>
      <c r="F85" s="399"/>
      <c r="H85" s="396" t="s">
        <v>303</v>
      </c>
      <c r="I85" s="412" t="s">
        <v>303</v>
      </c>
      <c r="J85" s="199" t="s">
        <v>106</v>
      </c>
      <c r="K85" s="199"/>
      <c r="L85" s="199"/>
      <c r="M85" s="199"/>
      <c r="N85" s="200"/>
      <c r="O85" s="201"/>
      <c r="P85" s="202"/>
      <c r="Q85" s="200"/>
      <c r="R85" s="200"/>
      <c r="S85" s="200"/>
      <c r="T85" s="200"/>
      <c r="U85" s="203"/>
      <c r="V85" s="204"/>
      <c r="W85" s="205"/>
      <c r="X85" s="206"/>
      <c r="Y85" s="200"/>
      <c r="Z85" s="207"/>
      <c r="AA85" s="203"/>
      <c r="AB85" s="208"/>
      <c r="AC85" s="209"/>
      <c r="AD85" s="206"/>
      <c r="AE85" s="207"/>
      <c r="AF85" s="207"/>
      <c r="AG85" s="203"/>
    </row>
    <row r="86" spans="1:33" ht="14.4" outlineLevel="1" x14ac:dyDescent="0.55000000000000004">
      <c r="A86" s="388" t="s">
        <v>304</v>
      </c>
      <c r="B86" s="384" t="s">
        <v>108</v>
      </c>
      <c r="C86" s="167" t="s">
        <v>230</v>
      </c>
      <c r="D86" s="168">
        <v>125</v>
      </c>
      <c r="E86" s="383">
        <v>7630</v>
      </c>
      <c r="F86" s="118">
        <f t="shared" ref="F86:F88" si="32">D86*E86</f>
        <v>953750</v>
      </c>
      <c r="H86" s="388" t="s">
        <v>304</v>
      </c>
      <c r="I86" s="388" t="s">
        <v>304</v>
      </c>
      <c r="J86" s="166" t="s">
        <v>108</v>
      </c>
      <c r="K86" s="198" t="s">
        <v>230</v>
      </c>
      <c r="L86" s="107">
        <v>125</v>
      </c>
      <c r="M86" s="108">
        <v>7630</v>
      </c>
      <c r="N86" s="116">
        <v>953750</v>
      </c>
      <c r="O86" s="110">
        <v>1</v>
      </c>
      <c r="P86" s="150"/>
      <c r="Q86" s="116"/>
      <c r="R86" s="116"/>
      <c r="S86" s="116"/>
      <c r="T86" s="116"/>
      <c r="U86" s="118"/>
      <c r="V86" s="113"/>
      <c r="W86" s="114">
        <f t="shared" si="22"/>
        <v>0</v>
      </c>
      <c r="X86" s="115">
        <f t="shared" si="23"/>
        <v>0</v>
      </c>
      <c r="Y86" s="116"/>
      <c r="Z86" s="117" t="str">
        <f t="shared" si="24"/>
        <v/>
      </c>
      <c r="AA86" s="118">
        <f t="shared" si="25"/>
        <v>0</v>
      </c>
      <c r="AB86" s="119">
        <f t="shared" si="26"/>
        <v>0</v>
      </c>
      <c r="AC86" s="120">
        <f t="shared" si="26"/>
        <v>0</v>
      </c>
      <c r="AD86" s="115">
        <f t="shared" si="27"/>
        <v>0</v>
      </c>
      <c r="AE86" s="117">
        <f t="shared" si="28"/>
        <v>0</v>
      </c>
      <c r="AF86" s="117" t="str">
        <f t="shared" si="29"/>
        <v/>
      </c>
      <c r="AG86" s="118">
        <f t="shared" si="30"/>
        <v>0</v>
      </c>
    </row>
    <row r="87" spans="1:33" ht="14.4" outlineLevel="1" x14ac:dyDescent="0.55000000000000004">
      <c r="A87" s="388" t="s">
        <v>305</v>
      </c>
      <c r="B87" s="384" t="s">
        <v>107</v>
      </c>
      <c r="C87" s="167" t="s">
        <v>230</v>
      </c>
      <c r="D87" s="168">
        <v>125</v>
      </c>
      <c r="E87" s="383">
        <v>7630</v>
      </c>
      <c r="F87" s="118">
        <f t="shared" si="32"/>
        <v>953750</v>
      </c>
      <c r="H87" s="388" t="s">
        <v>305</v>
      </c>
      <c r="I87" s="388" t="s">
        <v>305</v>
      </c>
      <c r="J87" s="166" t="s">
        <v>107</v>
      </c>
      <c r="K87" s="198" t="s">
        <v>230</v>
      </c>
      <c r="L87" s="123">
        <v>125</v>
      </c>
      <c r="M87" s="108">
        <v>7630</v>
      </c>
      <c r="N87" s="116">
        <v>953750</v>
      </c>
      <c r="O87" s="110">
        <v>1</v>
      </c>
      <c r="P87" s="150"/>
      <c r="Q87" s="116"/>
      <c r="R87" s="116"/>
      <c r="S87" s="116"/>
      <c r="T87" s="116"/>
      <c r="U87" s="118"/>
      <c r="V87" s="113"/>
      <c r="W87" s="114">
        <f t="shared" si="22"/>
        <v>0</v>
      </c>
      <c r="X87" s="115">
        <f t="shared" si="23"/>
        <v>0</v>
      </c>
      <c r="Y87" s="116"/>
      <c r="Z87" s="117" t="str">
        <f t="shared" si="24"/>
        <v/>
      </c>
      <c r="AA87" s="118">
        <f t="shared" si="25"/>
        <v>0</v>
      </c>
      <c r="AB87" s="119">
        <f t="shared" si="26"/>
        <v>0</v>
      </c>
      <c r="AC87" s="120">
        <f t="shared" si="26"/>
        <v>0</v>
      </c>
      <c r="AD87" s="115">
        <f t="shared" si="27"/>
        <v>0</v>
      </c>
      <c r="AE87" s="117">
        <f t="shared" si="28"/>
        <v>0</v>
      </c>
      <c r="AF87" s="117" t="str">
        <f t="shared" si="29"/>
        <v/>
      </c>
      <c r="AG87" s="118">
        <f t="shared" si="30"/>
        <v>0</v>
      </c>
    </row>
    <row r="88" spans="1:33" ht="14.4" outlineLevel="1" x14ac:dyDescent="0.55000000000000004">
      <c r="A88" s="388" t="s">
        <v>306</v>
      </c>
      <c r="B88" s="384" t="s">
        <v>105</v>
      </c>
      <c r="C88" s="167" t="s">
        <v>230</v>
      </c>
      <c r="D88" s="168">
        <v>45</v>
      </c>
      <c r="E88" s="383">
        <v>6230</v>
      </c>
      <c r="F88" s="118">
        <f t="shared" si="32"/>
        <v>280350</v>
      </c>
      <c r="H88" s="388" t="s">
        <v>306</v>
      </c>
      <c r="I88" s="388" t="s">
        <v>306</v>
      </c>
      <c r="J88" s="166" t="s">
        <v>105</v>
      </c>
      <c r="K88" s="198" t="s">
        <v>230</v>
      </c>
      <c r="L88" s="123">
        <v>45</v>
      </c>
      <c r="M88" s="108">
        <v>6230</v>
      </c>
      <c r="N88" s="116">
        <v>280350</v>
      </c>
      <c r="O88" s="110">
        <v>1</v>
      </c>
      <c r="P88" s="150"/>
      <c r="Q88" s="116"/>
      <c r="R88" s="116"/>
      <c r="S88" s="116"/>
      <c r="T88" s="116"/>
      <c r="U88" s="118"/>
      <c r="V88" s="113"/>
      <c r="W88" s="114">
        <f t="shared" si="22"/>
        <v>0</v>
      </c>
      <c r="X88" s="115">
        <f t="shared" si="23"/>
        <v>0</v>
      </c>
      <c r="Y88" s="116"/>
      <c r="Z88" s="117" t="str">
        <f t="shared" si="24"/>
        <v/>
      </c>
      <c r="AA88" s="118">
        <f t="shared" si="25"/>
        <v>0</v>
      </c>
      <c r="AB88" s="119">
        <f t="shared" si="26"/>
        <v>0</v>
      </c>
      <c r="AC88" s="120">
        <f t="shared" si="26"/>
        <v>0</v>
      </c>
      <c r="AD88" s="115">
        <f t="shared" si="27"/>
        <v>0</v>
      </c>
      <c r="AE88" s="117">
        <f t="shared" si="28"/>
        <v>0</v>
      </c>
      <c r="AF88" s="117" t="str">
        <f t="shared" si="29"/>
        <v/>
      </c>
      <c r="AG88" s="118">
        <f t="shared" si="30"/>
        <v>0</v>
      </c>
    </row>
    <row r="89" spans="1:33" ht="14.4" outlineLevel="1" x14ac:dyDescent="0.55000000000000004">
      <c r="A89" s="396" t="s">
        <v>307</v>
      </c>
      <c r="B89" s="386" t="s">
        <v>100</v>
      </c>
      <c r="C89" s="387"/>
      <c r="D89" s="397"/>
      <c r="E89" s="402"/>
      <c r="F89" s="399"/>
      <c r="H89" s="396" t="s">
        <v>307</v>
      </c>
      <c r="I89" s="388" t="s">
        <v>307</v>
      </c>
      <c r="J89" s="166" t="s">
        <v>100</v>
      </c>
      <c r="K89" s="198"/>
      <c r="L89" s="123"/>
      <c r="M89" s="108"/>
      <c r="N89" s="116"/>
      <c r="O89" s="110"/>
      <c r="P89" s="150"/>
      <c r="Q89" s="116"/>
      <c r="R89" s="116"/>
      <c r="S89" s="116"/>
      <c r="T89" s="116"/>
      <c r="U89" s="118"/>
      <c r="V89" s="113"/>
      <c r="W89" s="114"/>
      <c r="X89" s="115"/>
      <c r="Y89" s="116"/>
      <c r="Z89" s="117"/>
      <c r="AA89" s="118"/>
      <c r="AB89" s="119"/>
      <c r="AC89" s="120"/>
      <c r="AD89" s="115"/>
      <c r="AE89" s="117"/>
      <c r="AF89" s="117"/>
      <c r="AG89" s="118"/>
    </row>
    <row r="90" spans="1:33" s="217" customFormat="1" ht="14.4" outlineLevel="1" x14ac:dyDescent="0.55000000000000004">
      <c r="A90" s="389" t="s">
        <v>308</v>
      </c>
      <c r="B90" s="390" t="s">
        <v>104</v>
      </c>
      <c r="C90" s="387" t="s">
        <v>235</v>
      </c>
      <c r="D90" s="352">
        <v>6</v>
      </c>
      <c r="E90" s="402">
        <v>93808</v>
      </c>
      <c r="F90" s="112">
        <f t="shared" ref="F90:F94" si="33">D90*E90</f>
        <v>562848</v>
      </c>
      <c r="H90" s="389" t="s">
        <v>308</v>
      </c>
      <c r="I90" s="388" t="s">
        <v>308</v>
      </c>
      <c r="J90" s="166" t="s">
        <v>104</v>
      </c>
      <c r="K90" s="198" t="s">
        <v>235</v>
      </c>
      <c r="L90" s="123">
        <v>6</v>
      </c>
      <c r="M90" s="108">
        <v>93808</v>
      </c>
      <c r="N90" s="116">
        <v>562848</v>
      </c>
      <c r="O90" s="110">
        <v>1</v>
      </c>
      <c r="P90" s="150"/>
      <c r="Q90" s="116"/>
      <c r="R90" s="116"/>
      <c r="S90" s="116"/>
      <c r="T90" s="116"/>
      <c r="U90" s="118"/>
      <c r="V90" s="113"/>
      <c r="W90" s="114">
        <f t="shared" si="22"/>
        <v>0</v>
      </c>
      <c r="X90" s="115">
        <f t="shared" si="23"/>
        <v>0</v>
      </c>
      <c r="Y90" s="116"/>
      <c r="Z90" s="117" t="str">
        <f t="shared" si="24"/>
        <v/>
      </c>
      <c r="AA90" s="118">
        <f t="shared" si="25"/>
        <v>0</v>
      </c>
      <c r="AB90" s="119">
        <f t="shared" si="26"/>
        <v>0</v>
      </c>
      <c r="AC90" s="120">
        <f t="shared" si="26"/>
        <v>0</v>
      </c>
      <c r="AD90" s="115">
        <f t="shared" si="27"/>
        <v>0</v>
      </c>
      <c r="AE90" s="117">
        <f t="shared" si="28"/>
        <v>0</v>
      </c>
      <c r="AF90" s="117" t="str">
        <f t="shared" si="29"/>
        <v/>
      </c>
      <c r="AG90" s="118">
        <f t="shared" si="30"/>
        <v>0</v>
      </c>
    </row>
    <row r="91" spans="1:33" s="217" customFormat="1" ht="14.4" outlineLevel="1" x14ac:dyDescent="0.55000000000000004">
      <c r="A91" s="389" t="s">
        <v>309</v>
      </c>
      <c r="B91" s="390" t="s">
        <v>103</v>
      </c>
      <c r="C91" s="387" t="s">
        <v>235</v>
      </c>
      <c r="D91" s="352">
        <v>1</v>
      </c>
      <c r="E91" s="402">
        <v>160160</v>
      </c>
      <c r="F91" s="112">
        <f t="shared" si="33"/>
        <v>160160</v>
      </c>
      <c r="H91" s="389" t="s">
        <v>309</v>
      </c>
      <c r="I91" s="388" t="s">
        <v>309</v>
      </c>
      <c r="J91" s="166" t="s">
        <v>103</v>
      </c>
      <c r="K91" s="198" t="s">
        <v>235</v>
      </c>
      <c r="L91" s="123">
        <v>1</v>
      </c>
      <c r="M91" s="210">
        <v>160160</v>
      </c>
      <c r="N91" s="116">
        <v>160160</v>
      </c>
      <c r="O91" s="110">
        <v>1</v>
      </c>
      <c r="P91" s="150"/>
      <c r="Q91" s="116"/>
      <c r="R91" s="116"/>
      <c r="S91" s="116"/>
      <c r="T91" s="116"/>
      <c r="U91" s="118"/>
      <c r="V91" s="113"/>
      <c r="W91" s="114">
        <f t="shared" si="22"/>
        <v>0</v>
      </c>
      <c r="X91" s="115">
        <f t="shared" si="23"/>
        <v>0</v>
      </c>
      <c r="Y91" s="116"/>
      <c r="Z91" s="117" t="str">
        <f t="shared" si="24"/>
        <v/>
      </c>
      <c r="AA91" s="118">
        <f t="shared" si="25"/>
        <v>0</v>
      </c>
      <c r="AB91" s="119">
        <f t="shared" si="26"/>
        <v>0</v>
      </c>
      <c r="AC91" s="120">
        <f t="shared" si="26"/>
        <v>0</v>
      </c>
      <c r="AD91" s="115">
        <f t="shared" si="27"/>
        <v>0</v>
      </c>
      <c r="AE91" s="117">
        <f t="shared" si="28"/>
        <v>0</v>
      </c>
      <c r="AF91" s="117" t="str">
        <f t="shared" si="29"/>
        <v/>
      </c>
      <c r="AG91" s="118">
        <f t="shared" si="30"/>
        <v>0</v>
      </c>
    </row>
    <row r="92" spans="1:33" s="217" customFormat="1" ht="14.4" outlineLevel="1" x14ac:dyDescent="0.55000000000000004">
      <c r="A92" s="388" t="s">
        <v>310</v>
      </c>
      <c r="B92" s="384" t="s">
        <v>102</v>
      </c>
      <c r="C92" s="167" t="s">
        <v>235</v>
      </c>
      <c r="D92" s="168">
        <v>7</v>
      </c>
      <c r="E92" s="383">
        <v>68111</v>
      </c>
      <c r="F92" s="118">
        <f t="shared" si="33"/>
        <v>476777</v>
      </c>
      <c r="H92" s="388" t="s">
        <v>310</v>
      </c>
      <c r="I92" s="388" t="s">
        <v>310</v>
      </c>
      <c r="J92" s="166" t="s">
        <v>102</v>
      </c>
      <c r="K92" s="198" t="s">
        <v>235</v>
      </c>
      <c r="L92" s="123">
        <v>7</v>
      </c>
      <c r="M92" s="210">
        <v>68111</v>
      </c>
      <c r="N92" s="116">
        <v>476777</v>
      </c>
      <c r="O92" s="110">
        <v>1</v>
      </c>
      <c r="P92" s="150"/>
      <c r="Q92" s="116"/>
      <c r="R92" s="116"/>
      <c r="S92" s="116"/>
      <c r="T92" s="116"/>
      <c r="U92" s="118"/>
      <c r="V92" s="113"/>
      <c r="W92" s="114">
        <f t="shared" si="22"/>
        <v>0</v>
      </c>
      <c r="X92" s="115">
        <f t="shared" si="23"/>
        <v>0</v>
      </c>
      <c r="Y92" s="116"/>
      <c r="Z92" s="117" t="str">
        <f t="shared" si="24"/>
        <v/>
      </c>
      <c r="AA92" s="118">
        <f t="shared" si="25"/>
        <v>0</v>
      </c>
      <c r="AB92" s="119">
        <f t="shared" si="26"/>
        <v>0</v>
      </c>
      <c r="AC92" s="120">
        <f t="shared" si="26"/>
        <v>0</v>
      </c>
      <c r="AD92" s="115">
        <f t="shared" si="27"/>
        <v>0</v>
      </c>
      <c r="AE92" s="117">
        <f t="shared" si="28"/>
        <v>0</v>
      </c>
      <c r="AF92" s="117" t="str">
        <f t="shared" si="29"/>
        <v/>
      </c>
      <c r="AG92" s="118">
        <f t="shared" si="30"/>
        <v>0</v>
      </c>
    </row>
    <row r="93" spans="1:33" s="217" customFormat="1" ht="14.4" outlineLevel="1" x14ac:dyDescent="0.55000000000000004">
      <c r="A93" s="388" t="s">
        <v>311</v>
      </c>
      <c r="B93" s="384" t="s">
        <v>101</v>
      </c>
      <c r="C93" s="167" t="s">
        <v>235</v>
      </c>
      <c r="D93" s="168">
        <v>2</v>
      </c>
      <c r="E93" s="383">
        <v>270990</v>
      </c>
      <c r="F93" s="118">
        <f t="shared" si="33"/>
        <v>541980</v>
      </c>
      <c r="H93" s="388" t="s">
        <v>311</v>
      </c>
      <c r="I93" s="388" t="s">
        <v>311</v>
      </c>
      <c r="J93" s="166" t="s">
        <v>101</v>
      </c>
      <c r="K93" s="198" t="s">
        <v>235</v>
      </c>
      <c r="L93" s="123">
        <v>2</v>
      </c>
      <c r="M93" s="210">
        <v>270990</v>
      </c>
      <c r="N93" s="116">
        <v>541980</v>
      </c>
      <c r="O93" s="110">
        <v>1</v>
      </c>
      <c r="P93" s="150"/>
      <c r="Q93" s="116"/>
      <c r="R93" s="116"/>
      <c r="S93" s="116"/>
      <c r="T93" s="116"/>
      <c r="U93" s="118"/>
      <c r="V93" s="113"/>
      <c r="W93" s="114">
        <f t="shared" si="22"/>
        <v>0</v>
      </c>
      <c r="X93" s="115">
        <f t="shared" si="23"/>
        <v>0</v>
      </c>
      <c r="Y93" s="116"/>
      <c r="Z93" s="117" t="str">
        <f t="shared" si="24"/>
        <v/>
      </c>
      <c r="AA93" s="118">
        <f t="shared" si="25"/>
        <v>0</v>
      </c>
      <c r="AB93" s="119">
        <f t="shared" si="26"/>
        <v>0</v>
      </c>
      <c r="AC93" s="120">
        <f t="shared" si="26"/>
        <v>0</v>
      </c>
      <c r="AD93" s="115">
        <f t="shared" si="27"/>
        <v>0</v>
      </c>
      <c r="AE93" s="117">
        <f t="shared" si="28"/>
        <v>0</v>
      </c>
      <c r="AF93" s="117" t="str">
        <f t="shared" si="29"/>
        <v/>
      </c>
      <c r="AG93" s="118">
        <f t="shared" si="30"/>
        <v>0</v>
      </c>
    </row>
    <row r="94" spans="1:33" ht="14.4" outlineLevel="1" x14ac:dyDescent="0.55000000000000004">
      <c r="A94" s="388" t="s">
        <v>312</v>
      </c>
      <c r="B94" s="384" t="s">
        <v>99</v>
      </c>
      <c r="C94" s="167" t="s">
        <v>235</v>
      </c>
      <c r="D94" s="168">
        <v>1</v>
      </c>
      <c r="E94" s="383">
        <v>138990</v>
      </c>
      <c r="F94" s="118">
        <f t="shared" si="33"/>
        <v>138990</v>
      </c>
      <c r="H94" s="388" t="s">
        <v>312</v>
      </c>
      <c r="I94" s="388" t="s">
        <v>312</v>
      </c>
      <c r="J94" s="166" t="s">
        <v>99</v>
      </c>
      <c r="K94" s="198" t="s">
        <v>235</v>
      </c>
      <c r="L94" s="123">
        <v>1</v>
      </c>
      <c r="M94" s="210">
        <v>138990</v>
      </c>
      <c r="N94" s="116">
        <v>138990</v>
      </c>
      <c r="O94" s="110">
        <v>1</v>
      </c>
      <c r="P94" s="150"/>
      <c r="Q94" s="116"/>
      <c r="R94" s="116"/>
      <c r="S94" s="116"/>
      <c r="T94" s="116"/>
      <c r="U94" s="118"/>
      <c r="V94" s="113"/>
      <c r="W94" s="114">
        <f t="shared" si="22"/>
        <v>0</v>
      </c>
      <c r="X94" s="115">
        <f t="shared" si="23"/>
        <v>0</v>
      </c>
      <c r="Y94" s="116"/>
      <c r="Z94" s="117" t="str">
        <f t="shared" si="24"/>
        <v/>
      </c>
      <c r="AA94" s="118">
        <f t="shared" si="25"/>
        <v>0</v>
      </c>
      <c r="AB94" s="119">
        <f t="shared" si="26"/>
        <v>0</v>
      </c>
      <c r="AC94" s="120">
        <f t="shared" si="26"/>
        <v>0</v>
      </c>
      <c r="AD94" s="115">
        <f t="shared" si="27"/>
        <v>0</v>
      </c>
      <c r="AE94" s="117">
        <f t="shared" si="28"/>
        <v>0</v>
      </c>
      <c r="AF94" s="117" t="str">
        <f t="shared" si="29"/>
        <v/>
      </c>
      <c r="AG94" s="118">
        <f t="shared" si="30"/>
        <v>0</v>
      </c>
    </row>
    <row r="95" spans="1:33" ht="14.4" outlineLevel="1" x14ac:dyDescent="0.55000000000000004">
      <c r="A95" s="396" t="s">
        <v>313</v>
      </c>
      <c r="B95" s="386" t="s">
        <v>94</v>
      </c>
      <c r="C95" s="387"/>
      <c r="D95" s="397"/>
      <c r="E95" s="402"/>
      <c r="F95" s="399"/>
      <c r="H95" s="396" t="s">
        <v>313</v>
      </c>
      <c r="I95" s="388" t="s">
        <v>313</v>
      </c>
      <c r="J95" s="166" t="s">
        <v>94</v>
      </c>
      <c r="K95" s="198"/>
      <c r="L95" s="123"/>
      <c r="M95" s="210"/>
      <c r="N95" s="116"/>
      <c r="O95" s="110"/>
      <c r="P95" s="150"/>
      <c r="Q95" s="116"/>
      <c r="R95" s="116"/>
      <c r="S95" s="116"/>
      <c r="T95" s="116"/>
      <c r="U95" s="118"/>
      <c r="V95" s="113"/>
      <c r="W95" s="114"/>
      <c r="X95" s="115"/>
      <c r="Y95" s="116"/>
      <c r="Z95" s="117"/>
      <c r="AA95" s="118"/>
      <c r="AB95" s="119"/>
      <c r="AC95" s="120"/>
      <c r="AD95" s="115"/>
      <c r="AE95" s="117"/>
      <c r="AF95" s="117"/>
      <c r="AG95" s="118"/>
    </row>
    <row r="96" spans="1:33" ht="14.4" outlineLevel="1" x14ac:dyDescent="0.55000000000000004">
      <c r="A96" s="388" t="s">
        <v>314</v>
      </c>
      <c r="B96" s="384" t="s">
        <v>98</v>
      </c>
      <c r="C96" s="167" t="s">
        <v>239</v>
      </c>
      <c r="D96" s="168">
        <v>17</v>
      </c>
      <c r="E96" s="383">
        <v>162085</v>
      </c>
      <c r="F96" s="118">
        <f t="shared" ref="F96:F99" si="34">D96*E96</f>
        <v>2755445</v>
      </c>
      <c r="H96" s="388" t="s">
        <v>314</v>
      </c>
      <c r="I96" s="388" t="s">
        <v>314</v>
      </c>
      <c r="J96" s="166" t="s">
        <v>98</v>
      </c>
      <c r="K96" s="198" t="s">
        <v>239</v>
      </c>
      <c r="L96" s="123">
        <v>17</v>
      </c>
      <c r="M96" s="210">
        <v>162085</v>
      </c>
      <c r="N96" s="116">
        <v>2755445</v>
      </c>
      <c r="O96" s="110">
        <v>1</v>
      </c>
      <c r="P96" s="150"/>
      <c r="Q96" s="116"/>
      <c r="R96" s="116"/>
      <c r="S96" s="116"/>
      <c r="T96" s="116"/>
      <c r="U96" s="118"/>
      <c r="V96" s="113"/>
      <c r="W96" s="114">
        <f t="shared" si="22"/>
        <v>0</v>
      </c>
      <c r="X96" s="115">
        <f t="shared" si="23"/>
        <v>0</v>
      </c>
      <c r="Y96" s="116"/>
      <c r="Z96" s="117" t="str">
        <f t="shared" si="24"/>
        <v/>
      </c>
      <c r="AA96" s="118">
        <f t="shared" si="25"/>
        <v>0</v>
      </c>
      <c r="AB96" s="119">
        <f t="shared" si="26"/>
        <v>0</v>
      </c>
      <c r="AC96" s="120">
        <f t="shared" si="26"/>
        <v>0</v>
      </c>
      <c r="AD96" s="115">
        <f t="shared" si="27"/>
        <v>0</v>
      </c>
      <c r="AE96" s="117">
        <f t="shared" si="28"/>
        <v>0</v>
      </c>
      <c r="AF96" s="117" t="str">
        <f t="shared" si="29"/>
        <v/>
      </c>
      <c r="AG96" s="118">
        <f t="shared" si="30"/>
        <v>0</v>
      </c>
    </row>
    <row r="97" spans="1:33" ht="14.4" outlineLevel="1" x14ac:dyDescent="0.55000000000000004">
      <c r="A97" s="388" t="s">
        <v>315</v>
      </c>
      <c r="B97" s="384" t="s">
        <v>97</v>
      </c>
      <c r="C97" s="167" t="s">
        <v>239</v>
      </c>
      <c r="D97" s="168">
        <v>2</v>
      </c>
      <c r="E97" s="383">
        <v>86000</v>
      </c>
      <c r="F97" s="118">
        <f t="shared" si="34"/>
        <v>172000</v>
      </c>
      <c r="H97" s="388" t="s">
        <v>315</v>
      </c>
      <c r="I97" s="388" t="s">
        <v>315</v>
      </c>
      <c r="J97" s="166" t="s">
        <v>97</v>
      </c>
      <c r="K97" s="198" t="s">
        <v>239</v>
      </c>
      <c r="L97" s="123">
        <v>2</v>
      </c>
      <c r="M97" s="210">
        <v>86000</v>
      </c>
      <c r="N97" s="116">
        <v>172000</v>
      </c>
      <c r="O97" s="110">
        <v>1</v>
      </c>
      <c r="P97" s="150"/>
      <c r="Q97" s="116"/>
      <c r="R97" s="116"/>
      <c r="S97" s="116"/>
      <c r="T97" s="116"/>
      <c r="U97" s="118"/>
      <c r="V97" s="113"/>
      <c r="W97" s="114">
        <f t="shared" si="22"/>
        <v>0</v>
      </c>
      <c r="X97" s="115">
        <f t="shared" si="23"/>
        <v>0</v>
      </c>
      <c r="Y97" s="116"/>
      <c r="Z97" s="117" t="str">
        <f t="shared" si="24"/>
        <v/>
      </c>
      <c r="AA97" s="118">
        <f t="shared" si="25"/>
        <v>0</v>
      </c>
      <c r="AB97" s="119">
        <f t="shared" si="26"/>
        <v>0</v>
      </c>
      <c r="AC97" s="120">
        <f t="shared" si="26"/>
        <v>0</v>
      </c>
      <c r="AD97" s="115">
        <f t="shared" si="27"/>
        <v>0</v>
      </c>
      <c r="AE97" s="117">
        <f t="shared" si="28"/>
        <v>0</v>
      </c>
      <c r="AF97" s="117" t="str">
        <f t="shared" si="29"/>
        <v/>
      </c>
      <c r="AG97" s="118">
        <f t="shared" si="30"/>
        <v>0</v>
      </c>
    </row>
    <row r="98" spans="1:33" ht="14.4" outlineLevel="1" x14ac:dyDescent="0.55000000000000004">
      <c r="A98" s="388" t="s">
        <v>316</v>
      </c>
      <c r="B98" s="384" t="s">
        <v>96</v>
      </c>
      <c r="C98" s="167" t="s">
        <v>235</v>
      </c>
      <c r="D98" s="168">
        <v>11</v>
      </c>
      <c r="E98" s="383">
        <v>61053</v>
      </c>
      <c r="F98" s="118">
        <f t="shared" si="34"/>
        <v>671583</v>
      </c>
      <c r="H98" s="388" t="s">
        <v>316</v>
      </c>
      <c r="I98" s="388" t="s">
        <v>316</v>
      </c>
      <c r="J98" s="166" t="s">
        <v>96</v>
      </c>
      <c r="K98" s="198" t="s">
        <v>235</v>
      </c>
      <c r="L98" s="123">
        <v>11</v>
      </c>
      <c r="M98" s="210">
        <v>61053</v>
      </c>
      <c r="N98" s="116">
        <v>671583</v>
      </c>
      <c r="O98" s="110">
        <v>1</v>
      </c>
      <c r="P98" s="150"/>
      <c r="Q98" s="116"/>
      <c r="R98" s="116"/>
      <c r="S98" s="116"/>
      <c r="T98" s="116"/>
      <c r="U98" s="118"/>
      <c r="V98" s="113"/>
      <c r="W98" s="114">
        <f t="shared" si="22"/>
        <v>0</v>
      </c>
      <c r="X98" s="115">
        <f t="shared" si="23"/>
        <v>0</v>
      </c>
      <c r="Y98" s="116"/>
      <c r="Z98" s="117" t="str">
        <f t="shared" si="24"/>
        <v/>
      </c>
      <c r="AA98" s="118">
        <f t="shared" si="25"/>
        <v>0</v>
      </c>
      <c r="AB98" s="119">
        <f t="shared" si="26"/>
        <v>0</v>
      </c>
      <c r="AC98" s="120">
        <f t="shared" si="26"/>
        <v>0</v>
      </c>
      <c r="AD98" s="115">
        <f t="shared" si="27"/>
        <v>0</v>
      </c>
      <c r="AE98" s="117">
        <f t="shared" si="28"/>
        <v>0</v>
      </c>
      <c r="AF98" s="117" t="str">
        <f t="shared" si="29"/>
        <v/>
      </c>
      <c r="AG98" s="118">
        <f t="shared" si="30"/>
        <v>0</v>
      </c>
    </row>
    <row r="99" spans="1:33" ht="14.4" outlineLevel="1" x14ac:dyDescent="0.55000000000000004">
      <c r="A99" s="388" t="s">
        <v>317</v>
      </c>
      <c r="B99" s="384" t="s">
        <v>93</v>
      </c>
      <c r="C99" s="167" t="s">
        <v>239</v>
      </c>
      <c r="D99" s="168">
        <v>6</v>
      </c>
      <c r="E99" s="383">
        <v>251467</v>
      </c>
      <c r="F99" s="118">
        <f t="shared" si="34"/>
        <v>1508802</v>
      </c>
      <c r="H99" s="388" t="s">
        <v>317</v>
      </c>
      <c r="I99" s="388" t="s">
        <v>317</v>
      </c>
      <c r="J99" s="166" t="s">
        <v>93</v>
      </c>
      <c r="K99" s="198" t="s">
        <v>239</v>
      </c>
      <c r="L99" s="123">
        <v>6</v>
      </c>
      <c r="M99" s="210">
        <v>251467</v>
      </c>
      <c r="N99" s="116">
        <v>1508802</v>
      </c>
      <c r="O99" s="110">
        <v>1</v>
      </c>
      <c r="P99" s="150"/>
      <c r="Q99" s="116"/>
      <c r="R99" s="116"/>
      <c r="S99" s="116"/>
      <c r="T99" s="116"/>
      <c r="U99" s="118"/>
      <c r="V99" s="113"/>
      <c r="W99" s="114">
        <f t="shared" si="22"/>
        <v>0</v>
      </c>
      <c r="X99" s="115">
        <f t="shared" si="23"/>
        <v>0</v>
      </c>
      <c r="Y99" s="116"/>
      <c r="Z99" s="117" t="str">
        <f t="shared" si="24"/>
        <v/>
      </c>
      <c r="AA99" s="118">
        <f t="shared" si="25"/>
        <v>0</v>
      </c>
      <c r="AB99" s="119">
        <f t="shared" si="26"/>
        <v>0</v>
      </c>
      <c r="AC99" s="120">
        <f t="shared" si="26"/>
        <v>0</v>
      </c>
      <c r="AD99" s="115">
        <f t="shared" si="27"/>
        <v>0</v>
      </c>
      <c r="AE99" s="117">
        <f t="shared" si="28"/>
        <v>0</v>
      </c>
      <c r="AF99" s="117" t="str">
        <f t="shared" si="29"/>
        <v/>
      </c>
      <c r="AG99" s="118">
        <f t="shared" si="30"/>
        <v>0</v>
      </c>
    </row>
    <row r="100" spans="1:33" ht="14.4" x14ac:dyDescent="0.55000000000000004">
      <c r="A100" s="355">
        <v>4</v>
      </c>
      <c r="B100" s="339" t="s">
        <v>79</v>
      </c>
      <c r="C100" s="404"/>
      <c r="D100" s="405"/>
      <c r="E100" s="406"/>
      <c r="F100" s="407"/>
      <c r="H100" s="355">
        <v>4</v>
      </c>
      <c r="I100" s="360">
        <v>4</v>
      </c>
      <c r="J100" s="222" t="s">
        <v>79</v>
      </c>
      <c r="K100" s="222"/>
      <c r="L100" s="222"/>
      <c r="M100" s="222"/>
      <c r="N100" s="139">
        <f>SUM(N101:N115)</f>
        <v>1380080</v>
      </c>
      <c r="O100" s="223"/>
      <c r="P100" s="141"/>
      <c r="Q100" s="142"/>
      <c r="R100" s="142"/>
      <c r="S100" s="142"/>
      <c r="T100" s="142"/>
      <c r="U100" s="139"/>
      <c r="V100" s="143"/>
      <c r="W100" s="144"/>
      <c r="X100" s="145"/>
      <c r="Y100" s="142"/>
      <c r="Z100" s="146"/>
      <c r="AA100" s="139">
        <f>SUM(AA101:AA115)</f>
        <v>0</v>
      </c>
      <c r="AB100" s="147"/>
      <c r="AC100" s="148"/>
      <c r="AD100" s="145"/>
      <c r="AE100" s="146"/>
      <c r="AF100" s="146"/>
      <c r="AG100" s="139">
        <f>SUM(AG101:AG115)</f>
        <v>0</v>
      </c>
    </row>
    <row r="101" spans="1:33" ht="16.5" customHeight="1" outlineLevel="1" x14ac:dyDescent="0.55000000000000004">
      <c r="A101" s="396" t="s">
        <v>318</v>
      </c>
      <c r="B101" s="413" t="s">
        <v>89</v>
      </c>
      <c r="C101" s="387"/>
      <c r="D101" s="397"/>
      <c r="E101" s="402"/>
      <c r="F101" s="399"/>
      <c r="H101" s="396" t="s">
        <v>318</v>
      </c>
      <c r="I101" s="412" t="s">
        <v>318</v>
      </c>
      <c r="J101" s="199" t="s">
        <v>89</v>
      </c>
      <c r="K101" s="199"/>
      <c r="L101" s="199"/>
      <c r="M101" s="199"/>
      <c r="N101" s="200"/>
      <c r="O101" s="201"/>
      <c r="P101" s="202"/>
      <c r="Q101" s="200"/>
      <c r="R101" s="200"/>
      <c r="S101" s="200"/>
      <c r="T101" s="200"/>
      <c r="U101" s="203"/>
      <c r="V101" s="204"/>
      <c r="W101" s="205"/>
      <c r="X101" s="206"/>
      <c r="Y101" s="200"/>
      <c r="Z101" s="207"/>
      <c r="AA101" s="203"/>
      <c r="AB101" s="208"/>
      <c r="AC101" s="209"/>
      <c r="AD101" s="206"/>
      <c r="AE101" s="207"/>
      <c r="AF101" s="207"/>
      <c r="AG101" s="203"/>
    </row>
    <row r="102" spans="1:33" ht="16.5" customHeight="1" outlineLevel="1" x14ac:dyDescent="0.55000000000000004">
      <c r="A102" s="389" t="s">
        <v>319</v>
      </c>
      <c r="B102" s="390" t="s">
        <v>92</v>
      </c>
      <c r="C102" s="387" t="s">
        <v>235</v>
      </c>
      <c r="D102" s="352">
        <v>2</v>
      </c>
      <c r="E102" s="402">
        <v>64350</v>
      </c>
      <c r="F102" s="112">
        <f t="shared" ref="F102:F105" si="35">D102*E102</f>
        <v>128700</v>
      </c>
      <c r="H102" s="389" t="s">
        <v>319</v>
      </c>
      <c r="I102" s="388" t="s">
        <v>319</v>
      </c>
      <c r="J102" s="166" t="s">
        <v>92</v>
      </c>
      <c r="K102" s="198" t="s">
        <v>235</v>
      </c>
      <c r="L102" s="123">
        <v>2</v>
      </c>
      <c r="M102" s="108">
        <v>64350</v>
      </c>
      <c r="N102" s="116">
        <v>128700</v>
      </c>
      <c r="O102" s="110">
        <v>1</v>
      </c>
      <c r="P102" s="150"/>
      <c r="Q102" s="116"/>
      <c r="R102" s="116"/>
      <c r="S102" s="116"/>
      <c r="T102" s="116"/>
      <c r="U102" s="118"/>
      <c r="V102" s="113"/>
      <c r="W102" s="114">
        <f t="shared" si="22"/>
        <v>0</v>
      </c>
      <c r="X102" s="115">
        <f t="shared" si="23"/>
        <v>0</v>
      </c>
      <c r="Y102" s="116"/>
      <c r="Z102" s="117" t="str">
        <f t="shared" si="24"/>
        <v/>
      </c>
      <c r="AA102" s="118">
        <f t="shared" si="25"/>
        <v>0</v>
      </c>
      <c r="AB102" s="119">
        <f t="shared" si="26"/>
        <v>0</v>
      </c>
      <c r="AC102" s="120">
        <f t="shared" si="26"/>
        <v>0</v>
      </c>
      <c r="AD102" s="115">
        <f t="shared" si="27"/>
        <v>0</v>
      </c>
      <c r="AE102" s="117">
        <f t="shared" si="28"/>
        <v>0</v>
      </c>
      <c r="AF102" s="117" t="str">
        <f t="shared" si="29"/>
        <v/>
      </c>
      <c r="AG102" s="118">
        <f t="shared" si="30"/>
        <v>0</v>
      </c>
    </row>
    <row r="103" spans="1:33" ht="16.5" customHeight="1" outlineLevel="1" x14ac:dyDescent="0.55000000000000004">
      <c r="A103" s="389" t="s">
        <v>320</v>
      </c>
      <c r="B103" s="390" t="s">
        <v>91</v>
      </c>
      <c r="C103" s="387" t="s">
        <v>235</v>
      </c>
      <c r="D103" s="352">
        <v>2</v>
      </c>
      <c r="E103" s="402">
        <v>120120</v>
      </c>
      <c r="F103" s="112">
        <f t="shared" si="35"/>
        <v>240240</v>
      </c>
      <c r="H103" s="389" t="s">
        <v>320</v>
      </c>
      <c r="I103" s="388" t="s">
        <v>320</v>
      </c>
      <c r="J103" s="166" t="s">
        <v>91</v>
      </c>
      <c r="K103" s="198" t="s">
        <v>235</v>
      </c>
      <c r="L103" s="123">
        <v>2</v>
      </c>
      <c r="M103" s="108">
        <v>120120</v>
      </c>
      <c r="N103" s="116">
        <v>240240</v>
      </c>
      <c r="O103" s="110">
        <v>1</v>
      </c>
      <c r="P103" s="150"/>
      <c r="Q103" s="116"/>
      <c r="R103" s="116"/>
      <c r="S103" s="116"/>
      <c r="T103" s="116"/>
      <c r="U103" s="118"/>
      <c r="V103" s="113"/>
      <c r="W103" s="114">
        <f t="shared" si="22"/>
        <v>0</v>
      </c>
      <c r="X103" s="115">
        <f t="shared" si="23"/>
        <v>0</v>
      </c>
      <c r="Y103" s="116"/>
      <c r="Z103" s="117" t="str">
        <f t="shared" si="24"/>
        <v/>
      </c>
      <c r="AA103" s="118">
        <f t="shared" si="25"/>
        <v>0</v>
      </c>
      <c r="AB103" s="119">
        <f t="shared" si="26"/>
        <v>0</v>
      </c>
      <c r="AC103" s="120">
        <f t="shared" si="26"/>
        <v>0</v>
      </c>
      <c r="AD103" s="115">
        <f t="shared" si="27"/>
        <v>0</v>
      </c>
      <c r="AE103" s="117">
        <f t="shared" si="28"/>
        <v>0</v>
      </c>
      <c r="AF103" s="117" t="str">
        <f t="shared" si="29"/>
        <v/>
      </c>
      <c r="AG103" s="118">
        <f t="shared" si="30"/>
        <v>0</v>
      </c>
    </row>
    <row r="104" spans="1:33" ht="16.5" customHeight="1" outlineLevel="1" x14ac:dyDescent="0.55000000000000004">
      <c r="A104" s="389" t="s">
        <v>321</v>
      </c>
      <c r="B104" s="390" t="s">
        <v>90</v>
      </c>
      <c r="C104" s="387" t="s">
        <v>235</v>
      </c>
      <c r="D104" s="352">
        <v>3</v>
      </c>
      <c r="E104" s="402">
        <v>52740</v>
      </c>
      <c r="F104" s="112">
        <f t="shared" si="35"/>
        <v>158220</v>
      </c>
      <c r="H104" s="389" t="s">
        <v>321</v>
      </c>
      <c r="I104" s="388" t="s">
        <v>321</v>
      </c>
      <c r="J104" s="166" t="s">
        <v>90</v>
      </c>
      <c r="K104" s="198" t="s">
        <v>235</v>
      </c>
      <c r="L104" s="123">
        <v>3</v>
      </c>
      <c r="M104" s="108">
        <v>52740</v>
      </c>
      <c r="N104" s="116">
        <v>158220</v>
      </c>
      <c r="O104" s="110">
        <v>1</v>
      </c>
      <c r="P104" s="150"/>
      <c r="Q104" s="116"/>
      <c r="R104" s="116"/>
      <c r="S104" s="116"/>
      <c r="T104" s="116"/>
      <c r="U104" s="118"/>
      <c r="V104" s="113"/>
      <c r="W104" s="114">
        <f t="shared" si="22"/>
        <v>0</v>
      </c>
      <c r="X104" s="115">
        <f t="shared" si="23"/>
        <v>0</v>
      </c>
      <c r="Y104" s="116"/>
      <c r="Z104" s="117" t="str">
        <f t="shared" si="24"/>
        <v/>
      </c>
      <c r="AA104" s="118">
        <f t="shared" si="25"/>
        <v>0</v>
      </c>
      <c r="AB104" s="119">
        <f t="shared" si="26"/>
        <v>0</v>
      </c>
      <c r="AC104" s="120">
        <f t="shared" si="26"/>
        <v>0</v>
      </c>
      <c r="AD104" s="115">
        <f t="shared" si="27"/>
        <v>0</v>
      </c>
      <c r="AE104" s="117">
        <f t="shared" si="28"/>
        <v>0</v>
      </c>
      <c r="AF104" s="117" t="str">
        <f t="shared" si="29"/>
        <v/>
      </c>
      <c r="AG104" s="118">
        <f t="shared" si="30"/>
        <v>0</v>
      </c>
    </row>
    <row r="105" spans="1:33" ht="16.5" customHeight="1" outlineLevel="1" x14ac:dyDescent="0.55000000000000004">
      <c r="A105" s="389" t="s">
        <v>322</v>
      </c>
      <c r="B105" s="390" t="s">
        <v>88</v>
      </c>
      <c r="C105" s="387" t="s">
        <v>235</v>
      </c>
      <c r="D105" s="352">
        <v>2</v>
      </c>
      <c r="E105" s="402">
        <v>14980</v>
      </c>
      <c r="F105" s="112">
        <f t="shared" si="35"/>
        <v>29960</v>
      </c>
      <c r="H105" s="389" t="s">
        <v>322</v>
      </c>
      <c r="I105" s="388" t="s">
        <v>322</v>
      </c>
      <c r="J105" s="166" t="s">
        <v>88</v>
      </c>
      <c r="K105" s="198" t="s">
        <v>235</v>
      </c>
      <c r="L105" s="123">
        <v>2</v>
      </c>
      <c r="M105" s="108">
        <v>14980</v>
      </c>
      <c r="N105" s="116">
        <v>29960</v>
      </c>
      <c r="O105" s="110">
        <v>1</v>
      </c>
      <c r="P105" s="150"/>
      <c r="Q105" s="116"/>
      <c r="R105" s="116"/>
      <c r="S105" s="116"/>
      <c r="T105" s="116"/>
      <c r="U105" s="118"/>
      <c r="V105" s="113"/>
      <c r="W105" s="114">
        <f t="shared" si="22"/>
        <v>0</v>
      </c>
      <c r="X105" s="115">
        <f t="shared" si="23"/>
        <v>0</v>
      </c>
      <c r="Y105" s="116"/>
      <c r="Z105" s="117" t="str">
        <f t="shared" si="24"/>
        <v/>
      </c>
      <c r="AA105" s="118">
        <f t="shared" si="25"/>
        <v>0</v>
      </c>
      <c r="AB105" s="119">
        <f t="shared" si="26"/>
        <v>0</v>
      </c>
      <c r="AC105" s="120">
        <f t="shared" si="26"/>
        <v>0</v>
      </c>
      <c r="AD105" s="115">
        <f t="shared" si="27"/>
        <v>0</v>
      </c>
      <c r="AE105" s="117">
        <f t="shared" si="28"/>
        <v>0</v>
      </c>
      <c r="AF105" s="117" t="str">
        <f t="shared" si="29"/>
        <v/>
      </c>
      <c r="AG105" s="118">
        <f t="shared" si="30"/>
        <v>0</v>
      </c>
    </row>
    <row r="106" spans="1:33" ht="16.5" customHeight="1" outlineLevel="1" x14ac:dyDescent="0.55000000000000004">
      <c r="A106" s="396" t="s">
        <v>323</v>
      </c>
      <c r="B106" s="413" t="s">
        <v>83</v>
      </c>
      <c r="C106" s="387"/>
      <c r="D106" s="397"/>
      <c r="E106" s="402"/>
      <c r="F106" s="399"/>
      <c r="H106" s="396" t="s">
        <v>323</v>
      </c>
      <c r="I106" s="388" t="s">
        <v>323</v>
      </c>
      <c r="J106" s="166" t="s">
        <v>83</v>
      </c>
      <c r="K106" s="198"/>
      <c r="L106" s="123"/>
      <c r="M106" s="108"/>
      <c r="N106" s="116"/>
      <c r="O106" s="110"/>
      <c r="P106" s="150"/>
      <c r="Q106" s="116"/>
      <c r="R106" s="116"/>
      <c r="S106" s="116"/>
      <c r="T106" s="116"/>
      <c r="U106" s="118"/>
      <c r="V106" s="113"/>
      <c r="W106" s="114"/>
      <c r="X106" s="115"/>
      <c r="Y106" s="116"/>
      <c r="Z106" s="117"/>
      <c r="AA106" s="118"/>
      <c r="AB106" s="119"/>
      <c r="AC106" s="120"/>
      <c r="AD106" s="115"/>
      <c r="AE106" s="117"/>
      <c r="AF106" s="117"/>
      <c r="AG106" s="118"/>
    </row>
    <row r="107" spans="1:33" ht="16.5" customHeight="1" outlineLevel="1" x14ac:dyDescent="0.55000000000000004">
      <c r="A107" s="389" t="s">
        <v>324</v>
      </c>
      <c r="B107" s="390" t="s">
        <v>87</v>
      </c>
      <c r="C107" s="387" t="s">
        <v>235</v>
      </c>
      <c r="D107" s="352">
        <v>1</v>
      </c>
      <c r="E107" s="402">
        <v>169990</v>
      </c>
      <c r="F107" s="112">
        <f t="shared" ref="F107:F111" si="36">D107*E107</f>
        <v>169990</v>
      </c>
      <c r="H107" s="389" t="s">
        <v>324</v>
      </c>
      <c r="I107" s="412" t="s">
        <v>324</v>
      </c>
      <c r="J107" s="199" t="s">
        <v>87</v>
      </c>
      <c r="K107" s="199" t="s">
        <v>235</v>
      </c>
      <c r="L107" s="199">
        <v>1</v>
      </c>
      <c r="M107" s="199">
        <v>169990</v>
      </c>
      <c r="N107" s="200">
        <v>169990</v>
      </c>
      <c r="O107" s="110">
        <v>1</v>
      </c>
      <c r="P107" s="202"/>
      <c r="Q107" s="200"/>
      <c r="R107" s="200"/>
      <c r="S107" s="200"/>
      <c r="T107" s="200"/>
      <c r="U107" s="203"/>
      <c r="V107" s="204"/>
      <c r="W107" s="205">
        <f t="shared" si="22"/>
        <v>0</v>
      </c>
      <c r="X107" s="206">
        <f t="shared" si="23"/>
        <v>0</v>
      </c>
      <c r="Y107" s="200"/>
      <c r="Z107" s="207" t="str">
        <f t="shared" si="24"/>
        <v/>
      </c>
      <c r="AA107" s="203">
        <f t="shared" si="25"/>
        <v>0</v>
      </c>
      <c r="AB107" s="208">
        <f t="shared" si="26"/>
        <v>0</v>
      </c>
      <c r="AC107" s="209">
        <f t="shared" si="26"/>
        <v>0</v>
      </c>
      <c r="AD107" s="206">
        <f t="shared" si="27"/>
        <v>0</v>
      </c>
      <c r="AE107" s="207">
        <f t="shared" si="28"/>
        <v>0</v>
      </c>
      <c r="AF107" s="207" t="str">
        <f t="shared" si="29"/>
        <v/>
      </c>
      <c r="AG107" s="203">
        <f t="shared" si="30"/>
        <v>0</v>
      </c>
    </row>
    <row r="108" spans="1:33" ht="16.5" customHeight="1" outlineLevel="1" x14ac:dyDescent="0.55000000000000004">
      <c r="A108" s="389" t="s">
        <v>325</v>
      </c>
      <c r="B108" s="390" t="s">
        <v>86</v>
      </c>
      <c r="C108" s="387" t="s">
        <v>235</v>
      </c>
      <c r="D108" s="352">
        <v>1</v>
      </c>
      <c r="E108" s="402">
        <v>64350</v>
      </c>
      <c r="F108" s="112">
        <f t="shared" si="36"/>
        <v>64350</v>
      </c>
      <c r="H108" s="389" t="s">
        <v>325</v>
      </c>
      <c r="I108" s="388" t="s">
        <v>325</v>
      </c>
      <c r="J108" s="166" t="s">
        <v>86</v>
      </c>
      <c r="K108" s="198" t="s">
        <v>235</v>
      </c>
      <c r="L108" s="123">
        <v>1</v>
      </c>
      <c r="M108" s="108">
        <v>64350</v>
      </c>
      <c r="N108" s="116">
        <v>64350</v>
      </c>
      <c r="O108" s="110">
        <v>1</v>
      </c>
      <c r="P108" s="150"/>
      <c r="Q108" s="116"/>
      <c r="R108" s="116"/>
      <c r="S108" s="116"/>
      <c r="T108" s="116"/>
      <c r="U108" s="118"/>
      <c r="V108" s="113"/>
      <c r="W108" s="114">
        <f t="shared" si="22"/>
        <v>0</v>
      </c>
      <c r="X108" s="115">
        <f t="shared" si="23"/>
        <v>0</v>
      </c>
      <c r="Y108" s="116"/>
      <c r="Z108" s="117" t="str">
        <f t="shared" si="24"/>
        <v/>
      </c>
      <c r="AA108" s="118">
        <f t="shared" si="25"/>
        <v>0</v>
      </c>
      <c r="AB108" s="119">
        <f t="shared" si="26"/>
        <v>0</v>
      </c>
      <c r="AC108" s="120">
        <f t="shared" si="26"/>
        <v>0</v>
      </c>
      <c r="AD108" s="115">
        <f t="shared" si="27"/>
        <v>0</v>
      </c>
      <c r="AE108" s="117">
        <f t="shared" si="28"/>
        <v>0</v>
      </c>
      <c r="AF108" s="117" t="str">
        <f t="shared" si="29"/>
        <v/>
      </c>
      <c r="AG108" s="118">
        <f t="shared" si="30"/>
        <v>0</v>
      </c>
    </row>
    <row r="109" spans="1:33" ht="16.5" customHeight="1" outlineLevel="1" x14ac:dyDescent="0.55000000000000004">
      <c r="A109" s="389" t="s">
        <v>326</v>
      </c>
      <c r="B109" s="390" t="s">
        <v>85</v>
      </c>
      <c r="C109" s="387" t="s">
        <v>235</v>
      </c>
      <c r="D109" s="352">
        <v>1</v>
      </c>
      <c r="E109" s="402">
        <v>36990</v>
      </c>
      <c r="F109" s="112">
        <f t="shared" si="36"/>
        <v>36990</v>
      </c>
      <c r="H109" s="389" t="s">
        <v>326</v>
      </c>
      <c r="I109" s="388" t="s">
        <v>326</v>
      </c>
      <c r="J109" s="166" t="s">
        <v>85</v>
      </c>
      <c r="K109" s="198" t="s">
        <v>235</v>
      </c>
      <c r="L109" s="107">
        <v>1</v>
      </c>
      <c r="M109" s="108">
        <v>36990</v>
      </c>
      <c r="N109" s="116">
        <v>36990</v>
      </c>
      <c r="O109" s="110">
        <v>1</v>
      </c>
      <c r="P109" s="150"/>
      <c r="Q109" s="116"/>
      <c r="R109" s="116"/>
      <c r="S109" s="116"/>
      <c r="T109" s="116"/>
      <c r="U109" s="118"/>
      <c r="V109" s="113"/>
      <c r="W109" s="114">
        <f t="shared" si="22"/>
        <v>0</v>
      </c>
      <c r="X109" s="115">
        <f t="shared" si="23"/>
        <v>0</v>
      </c>
      <c r="Y109" s="116"/>
      <c r="Z109" s="117" t="str">
        <f t="shared" si="24"/>
        <v/>
      </c>
      <c r="AA109" s="118">
        <f t="shared" si="25"/>
        <v>0</v>
      </c>
      <c r="AB109" s="119">
        <f t="shared" si="26"/>
        <v>0</v>
      </c>
      <c r="AC109" s="120">
        <f t="shared" si="26"/>
        <v>0</v>
      </c>
      <c r="AD109" s="115">
        <f t="shared" si="27"/>
        <v>0</v>
      </c>
      <c r="AE109" s="117">
        <f t="shared" si="28"/>
        <v>0</v>
      </c>
      <c r="AF109" s="117" t="str">
        <f t="shared" si="29"/>
        <v/>
      </c>
      <c r="AG109" s="118">
        <f t="shared" si="30"/>
        <v>0</v>
      </c>
    </row>
    <row r="110" spans="1:33" ht="16.5" customHeight="1" outlineLevel="1" x14ac:dyDescent="0.55000000000000004">
      <c r="A110" s="389" t="s">
        <v>327</v>
      </c>
      <c r="B110" s="390" t="s">
        <v>328</v>
      </c>
      <c r="C110" s="387" t="s">
        <v>235</v>
      </c>
      <c r="D110" s="352">
        <v>1</v>
      </c>
      <c r="E110" s="402">
        <v>142320</v>
      </c>
      <c r="F110" s="112">
        <f t="shared" si="36"/>
        <v>142320</v>
      </c>
      <c r="H110" s="389" t="s">
        <v>327</v>
      </c>
      <c r="I110" s="388" t="s">
        <v>327</v>
      </c>
      <c r="J110" s="166" t="s">
        <v>328</v>
      </c>
      <c r="K110" s="198" t="s">
        <v>235</v>
      </c>
      <c r="L110" s="123">
        <v>1</v>
      </c>
      <c r="M110" s="218">
        <v>142320</v>
      </c>
      <c r="N110" s="109">
        <v>142320</v>
      </c>
      <c r="O110" s="110">
        <v>1</v>
      </c>
      <c r="P110" s="111"/>
      <c r="Q110" s="109"/>
      <c r="R110" s="109"/>
      <c r="S110" s="109"/>
      <c r="T110" s="109"/>
      <c r="U110" s="112"/>
      <c r="V110" s="151"/>
      <c r="W110" s="152">
        <f t="shared" si="22"/>
        <v>0</v>
      </c>
      <c r="X110" s="153">
        <f t="shared" si="23"/>
        <v>0</v>
      </c>
      <c r="Y110" s="109"/>
      <c r="Z110" s="154" t="str">
        <f t="shared" si="24"/>
        <v/>
      </c>
      <c r="AA110" s="112">
        <f t="shared" si="25"/>
        <v>0</v>
      </c>
      <c r="AB110" s="155">
        <f t="shared" si="26"/>
        <v>0</v>
      </c>
      <c r="AC110" s="156">
        <f t="shared" si="26"/>
        <v>0</v>
      </c>
      <c r="AD110" s="153">
        <f t="shared" si="27"/>
        <v>0</v>
      </c>
      <c r="AE110" s="154">
        <f t="shared" si="28"/>
        <v>0</v>
      </c>
      <c r="AF110" s="154" t="str">
        <f t="shared" si="29"/>
        <v/>
      </c>
      <c r="AG110" s="112">
        <f t="shared" si="30"/>
        <v>0</v>
      </c>
    </row>
    <row r="111" spans="1:33" ht="16.5" customHeight="1" outlineLevel="1" x14ac:dyDescent="0.55000000000000004">
      <c r="A111" s="389" t="s">
        <v>329</v>
      </c>
      <c r="B111" s="390" t="s">
        <v>82</v>
      </c>
      <c r="C111" s="387" t="s">
        <v>235</v>
      </c>
      <c r="D111" s="352">
        <v>1</v>
      </c>
      <c r="E111" s="402">
        <v>14980</v>
      </c>
      <c r="F111" s="112">
        <f t="shared" si="36"/>
        <v>14980</v>
      </c>
      <c r="H111" s="389" t="s">
        <v>329</v>
      </c>
      <c r="I111" s="388" t="s">
        <v>329</v>
      </c>
      <c r="J111" s="166" t="s">
        <v>82</v>
      </c>
      <c r="K111" s="198" t="s">
        <v>235</v>
      </c>
      <c r="L111" s="123">
        <v>1</v>
      </c>
      <c r="M111" s="108">
        <v>14980</v>
      </c>
      <c r="N111" s="116">
        <v>14980</v>
      </c>
      <c r="O111" s="110">
        <v>1</v>
      </c>
      <c r="P111" s="150"/>
      <c r="Q111" s="116"/>
      <c r="R111" s="116"/>
      <c r="S111" s="116"/>
      <c r="T111" s="116"/>
      <c r="U111" s="118"/>
      <c r="V111" s="113"/>
      <c r="W111" s="114">
        <f t="shared" si="22"/>
        <v>0</v>
      </c>
      <c r="X111" s="115">
        <f t="shared" si="23"/>
        <v>0</v>
      </c>
      <c r="Y111" s="116"/>
      <c r="Z111" s="117" t="str">
        <f t="shared" si="24"/>
        <v/>
      </c>
      <c r="AA111" s="118">
        <f t="shared" si="25"/>
        <v>0</v>
      </c>
      <c r="AB111" s="119">
        <f t="shared" si="26"/>
        <v>0</v>
      </c>
      <c r="AC111" s="120">
        <f t="shared" si="26"/>
        <v>0</v>
      </c>
      <c r="AD111" s="115">
        <f t="shared" si="27"/>
        <v>0</v>
      </c>
      <c r="AE111" s="117">
        <f t="shared" si="28"/>
        <v>0</v>
      </c>
      <c r="AF111" s="117" t="str">
        <f t="shared" si="29"/>
        <v/>
      </c>
      <c r="AG111" s="118">
        <f t="shared" si="30"/>
        <v>0</v>
      </c>
    </row>
    <row r="112" spans="1:33" ht="16.5" customHeight="1" outlineLevel="1" x14ac:dyDescent="0.55000000000000004">
      <c r="A112" s="396" t="s">
        <v>330</v>
      </c>
      <c r="B112" s="413" t="s">
        <v>78</v>
      </c>
      <c r="C112" s="387"/>
      <c r="D112" s="352"/>
      <c r="E112" s="402"/>
      <c r="F112" s="112"/>
      <c r="H112" s="396" t="s">
        <v>330</v>
      </c>
      <c r="I112" s="388" t="s">
        <v>330</v>
      </c>
      <c r="J112" s="166" t="s">
        <v>78</v>
      </c>
      <c r="K112" s="198"/>
      <c r="L112" s="123"/>
      <c r="M112" s="108"/>
      <c r="N112" s="116"/>
      <c r="O112" s="110"/>
      <c r="P112" s="150"/>
      <c r="Q112" s="116"/>
      <c r="R112" s="116"/>
      <c r="S112" s="116"/>
      <c r="T112" s="116"/>
      <c r="U112" s="118"/>
      <c r="V112" s="113"/>
      <c r="W112" s="114"/>
      <c r="X112" s="115"/>
      <c r="Y112" s="116"/>
      <c r="Z112" s="117"/>
      <c r="AA112" s="118"/>
      <c r="AB112" s="119"/>
      <c r="AC112" s="120"/>
      <c r="AD112" s="115"/>
      <c r="AE112" s="117"/>
      <c r="AF112" s="117"/>
      <c r="AG112" s="118"/>
    </row>
    <row r="113" spans="1:33" ht="16.5" customHeight="1" outlineLevel="1" x14ac:dyDescent="0.55000000000000004">
      <c r="A113" s="389" t="s">
        <v>331</v>
      </c>
      <c r="B113" s="390" t="s">
        <v>81</v>
      </c>
      <c r="C113" s="387" t="s">
        <v>235</v>
      </c>
      <c r="D113" s="352">
        <v>1</v>
      </c>
      <c r="E113" s="402">
        <v>64350</v>
      </c>
      <c r="F113" s="112">
        <f t="shared" ref="F113:F115" si="37">D113*E113</f>
        <v>64350</v>
      </c>
      <c r="H113" s="389" t="s">
        <v>331</v>
      </c>
      <c r="I113" s="388" t="s">
        <v>331</v>
      </c>
      <c r="J113" s="166" t="s">
        <v>81</v>
      </c>
      <c r="K113" s="198" t="s">
        <v>235</v>
      </c>
      <c r="L113" s="123">
        <v>1</v>
      </c>
      <c r="M113" s="108">
        <v>64350</v>
      </c>
      <c r="N113" s="116">
        <v>64350</v>
      </c>
      <c r="O113" s="110">
        <v>1</v>
      </c>
      <c r="P113" s="150"/>
      <c r="Q113" s="116"/>
      <c r="R113" s="116"/>
      <c r="S113" s="116"/>
      <c r="T113" s="116"/>
      <c r="U113" s="118"/>
      <c r="V113" s="113"/>
      <c r="W113" s="114">
        <f t="shared" si="22"/>
        <v>0</v>
      </c>
      <c r="X113" s="115">
        <f t="shared" si="23"/>
        <v>0</v>
      </c>
      <c r="Y113" s="116"/>
      <c r="Z113" s="117" t="str">
        <f t="shared" si="24"/>
        <v/>
      </c>
      <c r="AA113" s="118">
        <f t="shared" si="25"/>
        <v>0</v>
      </c>
      <c r="AB113" s="119">
        <f t="shared" si="26"/>
        <v>0</v>
      </c>
      <c r="AC113" s="120">
        <f t="shared" si="26"/>
        <v>0</v>
      </c>
      <c r="AD113" s="115">
        <f t="shared" si="27"/>
        <v>0</v>
      </c>
      <c r="AE113" s="117">
        <f t="shared" si="28"/>
        <v>0</v>
      </c>
      <c r="AF113" s="117" t="str">
        <f t="shared" si="29"/>
        <v/>
      </c>
      <c r="AG113" s="118">
        <f t="shared" si="30"/>
        <v>0</v>
      </c>
    </row>
    <row r="114" spans="1:33" ht="16.5" customHeight="1" outlineLevel="1" x14ac:dyDescent="0.55000000000000004">
      <c r="A114" s="389" t="s">
        <v>332</v>
      </c>
      <c r="B114" s="390" t="s">
        <v>80</v>
      </c>
      <c r="C114" s="387" t="s">
        <v>235</v>
      </c>
      <c r="D114" s="352">
        <v>1</v>
      </c>
      <c r="E114" s="402">
        <v>189990</v>
      </c>
      <c r="F114" s="112">
        <f t="shared" si="37"/>
        <v>189990</v>
      </c>
      <c r="H114" s="389" t="s">
        <v>332</v>
      </c>
      <c r="I114" s="388" t="s">
        <v>332</v>
      </c>
      <c r="J114" s="166" t="s">
        <v>80</v>
      </c>
      <c r="K114" s="198" t="s">
        <v>235</v>
      </c>
      <c r="L114" s="107">
        <v>1</v>
      </c>
      <c r="M114" s="108">
        <v>189990</v>
      </c>
      <c r="N114" s="109">
        <v>189990</v>
      </c>
      <c r="O114" s="110">
        <v>1</v>
      </c>
      <c r="P114" s="111"/>
      <c r="Q114" s="109"/>
      <c r="R114" s="109"/>
      <c r="S114" s="109"/>
      <c r="T114" s="109"/>
      <c r="U114" s="112"/>
      <c r="V114" s="151"/>
      <c r="W114" s="152">
        <f t="shared" si="22"/>
        <v>0</v>
      </c>
      <c r="X114" s="153">
        <f t="shared" si="23"/>
        <v>0</v>
      </c>
      <c r="Y114" s="109"/>
      <c r="Z114" s="154" t="str">
        <f t="shared" si="24"/>
        <v/>
      </c>
      <c r="AA114" s="112">
        <f t="shared" si="25"/>
        <v>0</v>
      </c>
      <c r="AB114" s="155">
        <f t="shared" si="26"/>
        <v>0</v>
      </c>
      <c r="AC114" s="156">
        <f t="shared" si="26"/>
        <v>0</v>
      </c>
      <c r="AD114" s="153">
        <f t="shared" si="27"/>
        <v>0</v>
      </c>
      <c r="AE114" s="154">
        <f t="shared" si="28"/>
        <v>0</v>
      </c>
      <c r="AF114" s="154" t="str">
        <f t="shared" si="29"/>
        <v/>
      </c>
      <c r="AG114" s="112">
        <f t="shared" si="30"/>
        <v>0</v>
      </c>
    </row>
    <row r="115" spans="1:33" ht="16.5" customHeight="1" outlineLevel="1" x14ac:dyDescent="0.55000000000000004">
      <c r="A115" s="389" t="s">
        <v>333</v>
      </c>
      <c r="B115" s="390" t="s">
        <v>77</v>
      </c>
      <c r="C115" s="387" t="s">
        <v>235</v>
      </c>
      <c r="D115" s="352">
        <v>1</v>
      </c>
      <c r="E115" s="402">
        <v>139990</v>
      </c>
      <c r="F115" s="112">
        <f t="shared" si="37"/>
        <v>139990</v>
      </c>
      <c r="H115" s="389" t="s">
        <v>333</v>
      </c>
      <c r="I115" s="388" t="s">
        <v>333</v>
      </c>
      <c r="J115" s="166" t="s">
        <v>77</v>
      </c>
      <c r="K115" s="198" t="s">
        <v>235</v>
      </c>
      <c r="L115" s="123">
        <v>1</v>
      </c>
      <c r="M115" s="108">
        <v>139990</v>
      </c>
      <c r="N115" s="116">
        <v>139990</v>
      </c>
      <c r="O115" s="110">
        <v>1</v>
      </c>
      <c r="P115" s="150"/>
      <c r="Q115" s="116"/>
      <c r="R115" s="116"/>
      <c r="S115" s="116"/>
      <c r="T115" s="116"/>
      <c r="U115" s="118"/>
      <c r="V115" s="113"/>
      <c r="W115" s="114">
        <f t="shared" si="22"/>
        <v>0</v>
      </c>
      <c r="X115" s="115">
        <f t="shared" si="23"/>
        <v>0</v>
      </c>
      <c r="Y115" s="116"/>
      <c r="Z115" s="117" t="str">
        <f t="shared" si="24"/>
        <v/>
      </c>
      <c r="AA115" s="118">
        <f t="shared" si="25"/>
        <v>0</v>
      </c>
      <c r="AB115" s="119">
        <f t="shared" si="26"/>
        <v>0</v>
      </c>
      <c r="AC115" s="120">
        <f t="shared" si="26"/>
        <v>0</v>
      </c>
      <c r="AD115" s="115">
        <f t="shared" si="27"/>
        <v>0</v>
      </c>
      <c r="AE115" s="117">
        <f t="shared" si="28"/>
        <v>0</v>
      </c>
      <c r="AF115" s="117" t="str">
        <f t="shared" si="29"/>
        <v/>
      </c>
      <c r="AG115" s="118">
        <f t="shared" si="30"/>
        <v>0</v>
      </c>
    </row>
    <row r="116" spans="1:33" ht="16.5" customHeight="1" x14ac:dyDescent="0.55000000000000004">
      <c r="A116" s="355">
        <v>5</v>
      </c>
      <c r="B116" s="339" t="s">
        <v>52</v>
      </c>
      <c r="C116" s="414"/>
      <c r="D116" s="415"/>
      <c r="E116" s="416"/>
      <c r="F116" s="417"/>
      <c r="H116" s="355">
        <v>5</v>
      </c>
      <c r="I116" s="360">
        <v>5</v>
      </c>
      <c r="J116" s="222" t="s">
        <v>52</v>
      </c>
      <c r="K116" s="222"/>
      <c r="L116" s="222"/>
      <c r="M116" s="222"/>
      <c r="N116" s="139">
        <f>SUM(N117:N145)</f>
        <v>8245749</v>
      </c>
      <c r="O116" s="223"/>
      <c r="P116" s="141"/>
      <c r="Q116" s="142"/>
      <c r="R116" s="142"/>
      <c r="S116" s="142"/>
      <c r="T116" s="142"/>
      <c r="U116" s="139"/>
      <c r="V116" s="143"/>
      <c r="W116" s="144"/>
      <c r="X116" s="145"/>
      <c r="Y116" s="142"/>
      <c r="Z116" s="146"/>
      <c r="AA116" s="139">
        <f>SUM(AA117:AA145)</f>
        <v>0</v>
      </c>
      <c r="AB116" s="147"/>
      <c r="AC116" s="148"/>
      <c r="AD116" s="145"/>
      <c r="AE116" s="146"/>
      <c r="AF116" s="146"/>
      <c r="AG116" s="139">
        <f>SUM(AG117:AG145)</f>
        <v>0</v>
      </c>
    </row>
    <row r="117" spans="1:33" ht="16.5" customHeight="1" outlineLevel="1" x14ac:dyDescent="0.55000000000000004">
      <c r="A117" s="396" t="s">
        <v>334</v>
      </c>
      <c r="B117" s="413" t="s">
        <v>335</v>
      </c>
      <c r="C117" s="387"/>
      <c r="D117" s="397"/>
      <c r="E117" s="402"/>
      <c r="F117" s="399"/>
      <c r="H117" s="396" t="s">
        <v>334</v>
      </c>
      <c r="I117" s="412" t="s">
        <v>334</v>
      </c>
      <c r="J117" s="418" t="s">
        <v>335</v>
      </c>
      <c r="K117" s="418"/>
      <c r="L117" s="418"/>
      <c r="M117" s="418"/>
      <c r="N117" s="419"/>
      <c r="O117" s="420"/>
      <c r="P117" s="421"/>
      <c r="Q117" s="419"/>
      <c r="R117" s="419"/>
      <c r="S117" s="419"/>
      <c r="T117" s="419"/>
      <c r="U117" s="422"/>
      <c r="V117" s="423"/>
      <c r="W117" s="424"/>
      <c r="X117" s="425"/>
      <c r="Y117" s="419"/>
      <c r="Z117" s="426"/>
      <c r="AA117" s="422"/>
      <c r="AB117" s="427"/>
      <c r="AC117" s="428"/>
      <c r="AD117" s="425"/>
      <c r="AE117" s="426"/>
      <c r="AF117" s="426"/>
      <c r="AG117" s="422"/>
    </row>
    <row r="118" spans="1:33" ht="16.5" customHeight="1" outlineLevel="1" x14ac:dyDescent="0.55000000000000004">
      <c r="A118" s="396" t="s">
        <v>336</v>
      </c>
      <c r="B118" s="413" t="s">
        <v>75</v>
      </c>
      <c r="C118" s="429"/>
      <c r="D118" s="430"/>
      <c r="E118" s="431"/>
      <c r="F118" s="432"/>
      <c r="H118" s="396" t="s">
        <v>336</v>
      </c>
      <c r="I118" s="389" t="s">
        <v>336</v>
      </c>
      <c r="J118" s="219" t="s">
        <v>75</v>
      </c>
      <c r="K118" s="220"/>
      <c r="L118" s="123"/>
      <c r="M118" s="108"/>
      <c r="N118" s="116"/>
      <c r="O118" s="110"/>
      <c r="P118" s="150"/>
      <c r="Q118" s="116"/>
      <c r="R118" s="116"/>
      <c r="S118" s="116"/>
      <c r="T118" s="116"/>
      <c r="U118" s="118"/>
      <c r="V118" s="113"/>
      <c r="W118" s="114"/>
      <c r="X118" s="115"/>
      <c r="Y118" s="116"/>
      <c r="Z118" s="117"/>
      <c r="AA118" s="118"/>
      <c r="AB118" s="119"/>
      <c r="AC118" s="120"/>
      <c r="AD118" s="115"/>
      <c r="AE118" s="117"/>
      <c r="AF118" s="117"/>
      <c r="AG118" s="118"/>
    </row>
    <row r="119" spans="1:33" ht="16.5" customHeight="1" outlineLevel="1" x14ac:dyDescent="0.55000000000000004">
      <c r="A119" s="389" t="s">
        <v>337</v>
      </c>
      <c r="B119" s="390" t="s">
        <v>76</v>
      </c>
      <c r="C119" s="387" t="s">
        <v>235</v>
      </c>
      <c r="D119" s="352">
        <v>1</v>
      </c>
      <c r="E119" s="402">
        <v>600000</v>
      </c>
      <c r="F119" s="112">
        <f t="shared" ref="F119:F120" si="38">D119*E119</f>
        <v>600000</v>
      </c>
      <c r="H119" s="389" t="s">
        <v>337</v>
      </c>
      <c r="I119" s="389" t="s">
        <v>337</v>
      </c>
      <c r="J119" s="219" t="s">
        <v>76</v>
      </c>
      <c r="K119" s="220" t="s">
        <v>235</v>
      </c>
      <c r="L119" s="123">
        <v>1</v>
      </c>
      <c r="M119" s="108">
        <v>600000</v>
      </c>
      <c r="N119" s="116">
        <v>600000</v>
      </c>
      <c r="O119" s="110">
        <v>1</v>
      </c>
      <c r="P119" s="150"/>
      <c r="Q119" s="116"/>
      <c r="R119" s="116"/>
      <c r="S119" s="116"/>
      <c r="T119" s="116"/>
      <c r="U119" s="118"/>
      <c r="V119" s="113"/>
      <c r="W119" s="114">
        <f t="shared" si="22"/>
        <v>0</v>
      </c>
      <c r="X119" s="115">
        <f t="shared" si="23"/>
        <v>0</v>
      </c>
      <c r="Y119" s="116"/>
      <c r="Z119" s="117" t="str">
        <f t="shared" si="24"/>
        <v/>
      </c>
      <c r="AA119" s="118">
        <f t="shared" si="25"/>
        <v>0</v>
      </c>
      <c r="AB119" s="119">
        <f t="shared" si="26"/>
        <v>0</v>
      </c>
      <c r="AC119" s="120">
        <f t="shared" si="26"/>
        <v>0</v>
      </c>
      <c r="AD119" s="115">
        <f t="shared" si="27"/>
        <v>0</v>
      </c>
      <c r="AE119" s="117">
        <f t="shared" si="28"/>
        <v>0</v>
      </c>
      <c r="AF119" s="117" t="str">
        <f t="shared" si="29"/>
        <v/>
      </c>
      <c r="AG119" s="118">
        <f t="shared" si="30"/>
        <v>0</v>
      </c>
    </row>
    <row r="120" spans="1:33" ht="16.5" customHeight="1" outlineLevel="1" x14ac:dyDescent="0.55000000000000004">
      <c r="A120" s="389" t="s">
        <v>338</v>
      </c>
      <c r="B120" s="390" t="s">
        <v>73</v>
      </c>
      <c r="C120" s="387" t="s">
        <v>230</v>
      </c>
      <c r="D120" s="352">
        <v>45</v>
      </c>
      <c r="E120" s="402">
        <v>6006</v>
      </c>
      <c r="F120" s="112">
        <f t="shared" si="38"/>
        <v>270270</v>
      </c>
      <c r="H120" s="389" t="s">
        <v>338</v>
      </c>
      <c r="I120" s="389" t="s">
        <v>338</v>
      </c>
      <c r="J120" s="219" t="s">
        <v>73</v>
      </c>
      <c r="K120" s="220" t="s">
        <v>230</v>
      </c>
      <c r="L120" s="123">
        <v>45</v>
      </c>
      <c r="M120" s="108">
        <v>6006</v>
      </c>
      <c r="N120" s="116">
        <v>270270</v>
      </c>
      <c r="O120" s="110">
        <v>1</v>
      </c>
      <c r="P120" s="150"/>
      <c r="Q120" s="116"/>
      <c r="R120" s="116"/>
      <c r="S120" s="116"/>
      <c r="T120" s="116"/>
      <c r="U120" s="118"/>
      <c r="V120" s="113"/>
      <c r="W120" s="114">
        <f t="shared" si="22"/>
        <v>0</v>
      </c>
      <c r="X120" s="115">
        <f t="shared" si="23"/>
        <v>0</v>
      </c>
      <c r="Y120" s="116"/>
      <c r="Z120" s="117" t="str">
        <f t="shared" si="24"/>
        <v/>
      </c>
      <c r="AA120" s="118">
        <f t="shared" si="25"/>
        <v>0</v>
      </c>
      <c r="AB120" s="119">
        <f t="shared" si="26"/>
        <v>0</v>
      </c>
      <c r="AC120" s="120">
        <f t="shared" si="26"/>
        <v>0</v>
      </c>
      <c r="AD120" s="115">
        <f t="shared" si="27"/>
        <v>0</v>
      </c>
      <c r="AE120" s="117">
        <f t="shared" si="28"/>
        <v>0</v>
      </c>
      <c r="AF120" s="117" t="str">
        <f t="shared" si="29"/>
        <v/>
      </c>
      <c r="AG120" s="118">
        <f t="shared" si="30"/>
        <v>0</v>
      </c>
    </row>
    <row r="121" spans="1:33" ht="16.5" customHeight="1" outlineLevel="1" x14ac:dyDescent="0.55000000000000004">
      <c r="A121" s="396" t="s">
        <v>339</v>
      </c>
      <c r="B121" s="413" t="s">
        <v>74</v>
      </c>
      <c r="C121" s="429"/>
      <c r="D121" s="430"/>
      <c r="E121" s="431"/>
      <c r="F121" s="432"/>
      <c r="H121" s="396" t="s">
        <v>339</v>
      </c>
      <c r="I121" s="389" t="s">
        <v>339</v>
      </c>
      <c r="J121" s="219" t="s">
        <v>74</v>
      </c>
      <c r="K121" s="220"/>
      <c r="L121" s="123"/>
      <c r="M121" s="108"/>
      <c r="N121" s="116"/>
      <c r="O121" s="110"/>
      <c r="P121" s="150"/>
      <c r="Q121" s="116"/>
      <c r="R121" s="116"/>
      <c r="S121" s="116"/>
      <c r="T121" s="116"/>
      <c r="U121" s="118"/>
      <c r="V121" s="113"/>
      <c r="W121" s="114"/>
      <c r="X121" s="115"/>
      <c r="Y121" s="116"/>
      <c r="Z121" s="117"/>
      <c r="AA121" s="118"/>
      <c r="AB121" s="119"/>
      <c r="AC121" s="120"/>
      <c r="AD121" s="115"/>
      <c r="AE121" s="117"/>
      <c r="AF121" s="117"/>
      <c r="AG121" s="118"/>
    </row>
    <row r="122" spans="1:33" ht="16.5" customHeight="1" outlineLevel="1" x14ac:dyDescent="0.55000000000000004">
      <c r="A122" s="389" t="s">
        <v>340</v>
      </c>
      <c r="B122" s="390" t="s">
        <v>73</v>
      </c>
      <c r="C122" s="387" t="s">
        <v>230</v>
      </c>
      <c r="D122" s="352">
        <v>20</v>
      </c>
      <c r="E122" s="402">
        <v>6006</v>
      </c>
      <c r="F122" s="112">
        <f t="shared" ref="F122" si="39">D122*E122</f>
        <v>120120</v>
      </c>
      <c r="H122" s="389" t="s">
        <v>340</v>
      </c>
      <c r="I122" s="389" t="s">
        <v>340</v>
      </c>
      <c r="J122" s="219" t="s">
        <v>73</v>
      </c>
      <c r="K122" s="220" t="s">
        <v>230</v>
      </c>
      <c r="L122" s="123">
        <v>20</v>
      </c>
      <c r="M122" s="108">
        <v>6006</v>
      </c>
      <c r="N122" s="116">
        <v>120120</v>
      </c>
      <c r="O122" s="110">
        <v>1</v>
      </c>
      <c r="P122" s="150"/>
      <c r="Q122" s="116"/>
      <c r="R122" s="116"/>
      <c r="S122" s="116"/>
      <c r="T122" s="116"/>
      <c r="U122" s="118"/>
      <c r="V122" s="113"/>
      <c r="W122" s="114">
        <f t="shared" si="22"/>
        <v>0</v>
      </c>
      <c r="X122" s="115">
        <f t="shared" si="23"/>
        <v>0</v>
      </c>
      <c r="Y122" s="116"/>
      <c r="Z122" s="117" t="str">
        <f t="shared" si="24"/>
        <v/>
      </c>
      <c r="AA122" s="118">
        <f t="shared" si="25"/>
        <v>0</v>
      </c>
      <c r="AB122" s="119">
        <f t="shared" si="26"/>
        <v>0</v>
      </c>
      <c r="AC122" s="120">
        <f t="shared" si="26"/>
        <v>0</v>
      </c>
      <c r="AD122" s="115">
        <f t="shared" si="27"/>
        <v>0</v>
      </c>
      <c r="AE122" s="117">
        <f t="shared" si="28"/>
        <v>0</v>
      </c>
      <c r="AF122" s="117" t="str">
        <f t="shared" si="29"/>
        <v/>
      </c>
      <c r="AG122" s="118">
        <f t="shared" si="30"/>
        <v>0</v>
      </c>
    </row>
    <row r="123" spans="1:33" ht="16.5" customHeight="1" outlineLevel="1" x14ac:dyDescent="0.55000000000000004">
      <c r="A123" s="396" t="s">
        <v>341</v>
      </c>
      <c r="B123" s="413" t="s">
        <v>66</v>
      </c>
      <c r="C123" s="429"/>
      <c r="D123" s="430"/>
      <c r="E123" s="431"/>
      <c r="F123" s="432"/>
      <c r="H123" s="396" t="s">
        <v>341</v>
      </c>
      <c r="I123" s="389" t="s">
        <v>341</v>
      </c>
      <c r="J123" s="219" t="s">
        <v>66</v>
      </c>
      <c r="K123" s="220"/>
      <c r="L123" s="123"/>
      <c r="M123" s="210"/>
      <c r="N123" s="116"/>
      <c r="O123" s="110"/>
      <c r="P123" s="150"/>
      <c r="Q123" s="116"/>
      <c r="R123" s="116"/>
      <c r="S123" s="116"/>
      <c r="T123" s="116"/>
      <c r="U123" s="118"/>
      <c r="V123" s="113"/>
      <c r="W123" s="114"/>
      <c r="X123" s="115"/>
      <c r="Y123" s="116"/>
      <c r="Z123" s="117"/>
      <c r="AA123" s="118"/>
      <c r="AB123" s="119"/>
      <c r="AC123" s="120"/>
      <c r="AD123" s="115"/>
      <c r="AE123" s="117"/>
      <c r="AF123" s="117"/>
      <c r="AG123" s="118"/>
    </row>
    <row r="124" spans="1:33" ht="16.5" customHeight="1" outlineLevel="1" x14ac:dyDescent="0.55000000000000004">
      <c r="A124" s="389" t="s">
        <v>342</v>
      </c>
      <c r="B124" s="390" t="s">
        <v>38</v>
      </c>
      <c r="C124" s="387" t="s">
        <v>243</v>
      </c>
      <c r="D124" s="352">
        <v>1</v>
      </c>
      <c r="E124" s="402">
        <v>153277</v>
      </c>
      <c r="F124" s="112">
        <f t="shared" ref="F124:F131" si="40">D124*E124</f>
        <v>153277</v>
      </c>
      <c r="H124" s="389" t="s">
        <v>342</v>
      </c>
      <c r="I124" s="389" t="s">
        <v>342</v>
      </c>
      <c r="J124" s="219" t="s">
        <v>38</v>
      </c>
      <c r="K124" s="220" t="s">
        <v>243</v>
      </c>
      <c r="L124" s="123">
        <v>1</v>
      </c>
      <c r="M124" s="210">
        <v>153277</v>
      </c>
      <c r="N124" s="116">
        <v>153277</v>
      </c>
      <c r="O124" s="110">
        <v>1</v>
      </c>
      <c r="P124" s="150"/>
      <c r="Q124" s="116"/>
      <c r="R124" s="116"/>
      <c r="S124" s="116"/>
      <c r="T124" s="116"/>
      <c r="U124" s="118"/>
      <c r="V124" s="113"/>
      <c r="W124" s="114">
        <f t="shared" si="22"/>
        <v>0</v>
      </c>
      <c r="X124" s="115">
        <f t="shared" si="23"/>
        <v>0</v>
      </c>
      <c r="Y124" s="116"/>
      <c r="Z124" s="117" t="str">
        <f t="shared" si="24"/>
        <v/>
      </c>
      <c r="AA124" s="118">
        <f t="shared" si="25"/>
        <v>0</v>
      </c>
      <c r="AB124" s="119">
        <f t="shared" si="26"/>
        <v>0</v>
      </c>
      <c r="AC124" s="120">
        <f t="shared" si="26"/>
        <v>0</v>
      </c>
      <c r="AD124" s="115">
        <f t="shared" si="27"/>
        <v>0</v>
      </c>
      <c r="AE124" s="117">
        <f t="shared" si="28"/>
        <v>0</v>
      </c>
      <c r="AF124" s="117" t="str">
        <f t="shared" si="29"/>
        <v/>
      </c>
      <c r="AG124" s="118">
        <f t="shared" si="30"/>
        <v>0</v>
      </c>
    </row>
    <row r="125" spans="1:33" ht="16.5" customHeight="1" outlineLevel="1" x14ac:dyDescent="0.55000000000000004">
      <c r="A125" s="389" t="s">
        <v>343</v>
      </c>
      <c r="B125" s="390" t="s">
        <v>72</v>
      </c>
      <c r="C125" s="387" t="s">
        <v>243</v>
      </c>
      <c r="D125" s="352">
        <v>2.5</v>
      </c>
      <c r="E125" s="402">
        <v>29687</v>
      </c>
      <c r="F125" s="112">
        <f t="shared" si="40"/>
        <v>74217.5</v>
      </c>
      <c r="H125" s="389" t="s">
        <v>343</v>
      </c>
      <c r="I125" s="389" t="s">
        <v>343</v>
      </c>
      <c r="J125" s="219" t="s">
        <v>72</v>
      </c>
      <c r="K125" s="220" t="s">
        <v>243</v>
      </c>
      <c r="L125" s="123">
        <v>2.5</v>
      </c>
      <c r="M125" s="210">
        <v>29687</v>
      </c>
      <c r="N125" s="116">
        <v>74217.5</v>
      </c>
      <c r="O125" s="110">
        <v>1</v>
      </c>
      <c r="P125" s="150"/>
      <c r="Q125" s="116"/>
      <c r="R125" s="116"/>
      <c r="S125" s="116"/>
      <c r="T125" s="116"/>
      <c r="U125" s="118"/>
      <c r="V125" s="113"/>
      <c r="W125" s="114">
        <f t="shared" si="22"/>
        <v>0</v>
      </c>
      <c r="X125" s="115">
        <f t="shared" si="23"/>
        <v>0</v>
      </c>
      <c r="Y125" s="116"/>
      <c r="Z125" s="117" t="str">
        <f t="shared" si="24"/>
        <v/>
      </c>
      <c r="AA125" s="118">
        <f t="shared" si="25"/>
        <v>0</v>
      </c>
      <c r="AB125" s="119">
        <f t="shared" si="26"/>
        <v>0</v>
      </c>
      <c r="AC125" s="120">
        <f t="shared" si="26"/>
        <v>0</v>
      </c>
      <c r="AD125" s="115">
        <f t="shared" si="27"/>
        <v>0</v>
      </c>
      <c r="AE125" s="117">
        <f t="shared" si="28"/>
        <v>0</v>
      </c>
      <c r="AF125" s="117" t="str">
        <f t="shared" si="29"/>
        <v/>
      </c>
      <c r="AG125" s="118">
        <f t="shared" si="30"/>
        <v>0</v>
      </c>
    </row>
    <row r="126" spans="1:33" ht="16.5" customHeight="1" outlineLevel="1" x14ac:dyDescent="0.55000000000000004">
      <c r="A126" s="389" t="s">
        <v>344</v>
      </c>
      <c r="B126" s="390" t="s">
        <v>71</v>
      </c>
      <c r="C126" s="387" t="s">
        <v>243</v>
      </c>
      <c r="D126" s="352">
        <v>5.25</v>
      </c>
      <c r="E126" s="402">
        <v>18018</v>
      </c>
      <c r="F126" s="112">
        <f t="shared" si="40"/>
        <v>94594.5</v>
      </c>
      <c r="H126" s="389" t="s">
        <v>344</v>
      </c>
      <c r="I126" s="389" t="s">
        <v>344</v>
      </c>
      <c r="J126" s="219" t="s">
        <v>71</v>
      </c>
      <c r="K126" s="220" t="s">
        <v>243</v>
      </c>
      <c r="L126" s="123">
        <v>5.25</v>
      </c>
      <c r="M126" s="210">
        <v>18018</v>
      </c>
      <c r="N126" s="116">
        <v>94594.5</v>
      </c>
      <c r="O126" s="110">
        <v>1</v>
      </c>
      <c r="P126" s="150"/>
      <c r="Q126" s="116"/>
      <c r="R126" s="116"/>
      <c r="S126" s="116"/>
      <c r="T126" s="116"/>
      <c r="U126" s="118"/>
      <c r="V126" s="113"/>
      <c r="W126" s="114">
        <f t="shared" si="22"/>
        <v>0</v>
      </c>
      <c r="X126" s="115">
        <f t="shared" si="23"/>
        <v>0</v>
      </c>
      <c r="Y126" s="116"/>
      <c r="Z126" s="117" t="str">
        <f t="shared" si="24"/>
        <v/>
      </c>
      <c r="AA126" s="118">
        <f t="shared" si="25"/>
        <v>0</v>
      </c>
      <c r="AB126" s="119">
        <f t="shared" si="26"/>
        <v>0</v>
      </c>
      <c r="AC126" s="120">
        <f t="shared" si="26"/>
        <v>0</v>
      </c>
      <c r="AD126" s="115">
        <f t="shared" si="27"/>
        <v>0</v>
      </c>
      <c r="AE126" s="117">
        <f t="shared" si="28"/>
        <v>0</v>
      </c>
      <c r="AF126" s="117" t="str">
        <f t="shared" si="29"/>
        <v/>
      </c>
      <c r="AG126" s="118">
        <f t="shared" si="30"/>
        <v>0</v>
      </c>
    </row>
    <row r="127" spans="1:33" ht="16.5" customHeight="1" outlineLevel="1" x14ac:dyDescent="0.55000000000000004">
      <c r="A127" s="389" t="s">
        <v>345</v>
      </c>
      <c r="B127" s="390" t="s">
        <v>70</v>
      </c>
      <c r="C127" s="387" t="s">
        <v>230</v>
      </c>
      <c r="D127" s="352">
        <v>25</v>
      </c>
      <c r="E127" s="402">
        <v>6006</v>
      </c>
      <c r="F127" s="112">
        <f t="shared" si="40"/>
        <v>150150</v>
      </c>
      <c r="H127" s="389" t="s">
        <v>345</v>
      </c>
      <c r="I127" s="389" t="s">
        <v>345</v>
      </c>
      <c r="J127" s="219" t="s">
        <v>70</v>
      </c>
      <c r="K127" s="220" t="s">
        <v>230</v>
      </c>
      <c r="L127" s="123">
        <v>25</v>
      </c>
      <c r="M127" s="210">
        <v>6006</v>
      </c>
      <c r="N127" s="116">
        <v>150150</v>
      </c>
      <c r="O127" s="110">
        <v>1</v>
      </c>
      <c r="P127" s="150"/>
      <c r="Q127" s="116"/>
      <c r="R127" s="116"/>
      <c r="S127" s="116"/>
      <c r="T127" s="116"/>
      <c r="U127" s="118"/>
      <c r="V127" s="113"/>
      <c r="W127" s="114">
        <f t="shared" si="22"/>
        <v>0</v>
      </c>
      <c r="X127" s="115">
        <f t="shared" si="23"/>
        <v>0</v>
      </c>
      <c r="Y127" s="116"/>
      <c r="Z127" s="117" t="str">
        <f t="shared" si="24"/>
        <v/>
      </c>
      <c r="AA127" s="118">
        <f t="shared" si="25"/>
        <v>0</v>
      </c>
      <c r="AB127" s="119">
        <f t="shared" si="26"/>
        <v>0</v>
      </c>
      <c r="AC127" s="120">
        <f t="shared" si="26"/>
        <v>0</v>
      </c>
      <c r="AD127" s="115">
        <f t="shared" si="27"/>
        <v>0</v>
      </c>
      <c r="AE127" s="117">
        <f t="shared" si="28"/>
        <v>0</v>
      </c>
      <c r="AF127" s="117" t="str">
        <f t="shared" si="29"/>
        <v/>
      </c>
      <c r="AG127" s="118">
        <f t="shared" si="30"/>
        <v>0</v>
      </c>
    </row>
    <row r="128" spans="1:33" ht="16.5" customHeight="1" outlineLevel="1" x14ac:dyDescent="0.55000000000000004">
      <c r="A128" s="389" t="s">
        <v>346</v>
      </c>
      <c r="B128" s="390" t="s">
        <v>69</v>
      </c>
      <c r="C128" s="387" t="s">
        <v>235</v>
      </c>
      <c r="D128" s="352">
        <v>1</v>
      </c>
      <c r="E128" s="402">
        <v>244387</v>
      </c>
      <c r="F128" s="112">
        <f t="shared" si="40"/>
        <v>244387</v>
      </c>
      <c r="H128" s="389" t="s">
        <v>346</v>
      </c>
      <c r="I128" s="389" t="s">
        <v>346</v>
      </c>
      <c r="J128" s="219" t="s">
        <v>69</v>
      </c>
      <c r="K128" s="220" t="s">
        <v>235</v>
      </c>
      <c r="L128" s="123">
        <v>1</v>
      </c>
      <c r="M128" s="210">
        <v>244387</v>
      </c>
      <c r="N128" s="116">
        <v>244387</v>
      </c>
      <c r="O128" s="110">
        <v>1</v>
      </c>
      <c r="P128" s="150"/>
      <c r="Q128" s="116"/>
      <c r="R128" s="116"/>
      <c r="S128" s="116"/>
      <c r="T128" s="116"/>
      <c r="U128" s="118"/>
      <c r="V128" s="113"/>
      <c r="W128" s="114">
        <f t="shared" si="22"/>
        <v>0</v>
      </c>
      <c r="X128" s="115">
        <f t="shared" si="23"/>
        <v>0</v>
      </c>
      <c r="Y128" s="116"/>
      <c r="Z128" s="117" t="str">
        <f t="shared" si="24"/>
        <v/>
      </c>
      <c r="AA128" s="118">
        <f t="shared" si="25"/>
        <v>0</v>
      </c>
      <c r="AB128" s="119">
        <f t="shared" si="26"/>
        <v>0</v>
      </c>
      <c r="AC128" s="120">
        <f t="shared" si="26"/>
        <v>0</v>
      </c>
      <c r="AD128" s="115">
        <f t="shared" si="27"/>
        <v>0</v>
      </c>
      <c r="AE128" s="117">
        <f t="shared" si="28"/>
        <v>0</v>
      </c>
      <c r="AF128" s="117" t="str">
        <f t="shared" si="29"/>
        <v/>
      </c>
      <c r="AG128" s="118">
        <f t="shared" si="30"/>
        <v>0</v>
      </c>
    </row>
    <row r="129" spans="1:33" ht="16.5" customHeight="1" outlineLevel="1" x14ac:dyDescent="0.55000000000000004">
      <c r="A129" s="389" t="s">
        <v>347</v>
      </c>
      <c r="B129" s="390" t="s">
        <v>68</v>
      </c>
      <c r="C129" s="387" t="s">
        <v>235</v>
      </c>
      <c r="D129" s="352">
        <v>1</v>
      </c>
      <c r="E129" s="402">
        <v>122408</v>
      </c>
      <c r="F129" s="112">
        <f t="shared" si="40"/>
        <v>122408</v>
      </c>
      <c r="H129" s="389" t="s">
        <v>347</v>
      </c>
      <c r="I129" s="389" t="s">
        <v>347</v>
      </c>
      <c r="J129" s="219" t="s">
        <v>68</v>
      </c>
      <c r="K129" s="220" t="s">
        <v>235</v>
      </c>
      <c r="L129" s="123">
        <v>1</v>
      </c>
      <c r="M129" s="210">
        <v>122408</v>
      </c>
      <c r="N129" s="116">
        <v>122408</v>
      </c>
      <c r="O129" s="110">
        <v>1</v>
      </c>
      <c r="P129" s="150"/>
      <c r="Q129" s="116"/>
      <c r="R129" s="116"/>
      <c r="S129" s="116"/>
      <c r="T129" s="116"/>
      <c r="U129" s="118"/>
      <c r="V129" s="113"/>
      <c r="W129" s="114">
        <f t="shared" si="22"/>
        <v>0</v>
      </c>
      <c r="X129" s="115">
        <f t="shared" si="23"/>
        <v>0</v>
      </c>
      <c r="Y129" s="116"/>
      <c r="Z129" s="117" t="str">
        <f t="shared" si="24"/>
        <v/>
      </c>
      <c r="AA129" s="118">
        <f t="shared" si="25"/>
        <v>0</v>
      </c>
      <c r="AB129" s="119">
        <f t="shared" si="26"/>
        <v>0</v>
      </c>
      <c r="AC129" s="120">
        <f t="shared" si="26"/>
        <v>0</v>
      </c>
      <c r="AD129" s="115">
        <f t="shared" si="27"/>
        <v>0</v>
      </c>
      <c r="AE129" s="117">
        <f t="shared" si="28"/>
        <v>0</v>
      </c>
      <c r="AF129" s="117" t="str">
        <f t="shared" si="29"/>
        <v/>
      </c>
      <c r="AG129" s="118">
        <f t="shared" si="30"/>
        <v>0</v>
      </c>
    </row>
    <row r="130" spans="1:33" ht="16.5" customHeight="1" outlineLevel="1" x14ac:dyDescent="0.55000000000000004">
      <c r="A130" s="389" t="s">
        <v>348</v>
      </c>
      <c r="B130" s="390" t="s">
        <v>67</v>
      </c>
      <c r="C130" s="387" t="s">
        <v>235</v>
      </c>
      <c r="D130" s="352">
        <v>1</v>
      </c>
      <c r="E130" s="402">
        <v>1200000</v>
      </c>
      <c r="F130" s="112">
        <f t="shared" si="40"/>
        <v>1200000</v>
      </c>
      <c r="H130" s="389" t="s">
        <v>348</v>
      </c>
      <c r="I130" s="389" t="s">
        <v>348</v>
      </c>
      <c r="J130" s="219" t="s">
        <v>67</v>
      </c>
      <c r="K130" s="220" t="s">
        <v>235</v>
      </c>
      <c r="L130" s="123">
        <v>1</v>
      </c>
      <c r="M130" s="210">
        <v>1200000</v>
      </c>
      <c r="N130" s="116">
        <v>1200000</v>
      </c>
      <c r="O130" s="110">
        <v>1</v>
      </c>
      <c r="P130" s="150"/>
      <c r="Q130" s="116"/>
      <c r="R130" s="116"/>
      <c r="S130" s="116"/>
      <c r="T130" s="116"/>
      <c r="U130" s="118"/>
      <c r="V130" s="113"/>
      <c r="W130" s="114">
        <f t="shared" si="22"/>
        <v>0</v>
      </c>
      <c r="X130" s="115">
        <f t="shared" si="23"/>
        <v>0</v>
      </c>
      <c r="Y130" s="116"/>
      <c r="Z130" s="117" t="str">
        <f t="shared" si="24"/>
        <v/>
      </c>
      <c r="AA130" s="118">
        <f t="shared" si="25"/>
        <v>0</v>
      </c>
      <c r="AB130" s="119">
        <f t="shared" si="26"/>
        <v>0</v>
      </c>
      <c r="AC130" s="120">
        <f t="shared" si="26"/>
        <v>0</v>
      </c>
      <c r="AD130" s="115">
        <f t="shared" si="27"/>
        <v>0</v>
      </c>
      <c r="AE130" s="117">
        <f t="shared" si="28"/>
        <v>0</v>
      </c>
      <c r="AF130" s="117" t="str">
        <f t="shared" si="29"/>
        <v/>
      </c>
      <c r="AG130" s="118">
        <f t="shared" si="30"/>
        <v>0</v>
      </c>
    </row>
    <row r="131" spans="1:33" ht="16.5" customHeight="1" outlineLevel="1" x14ac:dyDescent="0.55000000000000004">
      <c r="A131" s="389" t="s">
        <v>349</v>
      </c>
      <c r="B131" s="390" t="s">
        <v>65</v>
      </c>
      <c r="C131" s="387" t="s">
        <v>350</v>
      </c>
      <c r="D131" s="352">
        <v>1</v>
      </c>
      <c r="E131" s="402">
        <v>1302085</v>
      </c>
      <c r="F131" s="112">
        <f t="shared" si="40"/>
        <v>1302085</v>
      </c>
      <c r="H131" s="389" t="s">
        <v>349</v>
      </c>
      <c r="I131" s="389" t="s">
        <v>349</v>
      </c>
      <c r="J131" s="219" t="s">
        <v>65</v>
      </c>
      <c r="K131" s="220" t="s">
        <v>350</v>
      </c>
      <c r="L131" s="123">
        <v>1</v>
      </c>
      <c r="M131" s="210">
        <v>1302085</v>
      </c>
      <c r="N131" s="116">
        <v>1302085</v>
      </c>
      <c r="O131" s="110">
        <v>1</v>
      </c>
      <c r="P131" s="150"/>
      <c r="Q131" s="116"/>
      <c r="R131" s="116"/>
      <c r="S131" s="116"/>
      <c r="T131" s="116"/>
      <c r="U131" s="118"/>
      <c r="V131" s="113"/>
      <c r="W131" s="114">
        <f t="shared" si="22"/>
        <v>0</v>
      </c>
      <c r="X131" s="115">
        <f t="shared" si="23"/>
        <v>0</v>
      </c>
      <c r="Y131" s="116"/>
      <c r="Z131" s="117" t="str">
        <f t="shared" si="24"/>
        <v/>
      </c>
      <c r="AA131" s="118">
        <f t="shared" si="25"/>
        <v>0</v>
      </c>
      <c r="AB131" s="119">
        <f t="shared" si="26"/>
        <v>0</v>
      </c>
      <c r="AC131" s="120">
        <f t="shared" si="26"/>
        <v>0</v>
      </c>
      <c r="AD131" s="115">
        <f t="shared" si="27"/>
        <v>0</v>
      </c>
      <c r="AE131" s="117">
        <f t="shared" si="28"/>
        <v>0</v>
      </c>
      <c r="AF131" s="117" t="str">
        <f t="shared" si="29"/>
        <v/>
      </c>
      <c r="AG131" s="118">
        <f t="shared" si="30"/>
        <v>0</v>
      </c>
    </row>
    <row r="132" spans="1:33" ht="16.5" customHeight="1" outlineLevel="1" x14ac:dyDescent="0.55000000000000004">
      <c r="A132" s="396" t="s">
        <v>351</v>
      </c>
      <c r="B132" s="413" t="s">
        <v>56</v>
      </c>
      <c r="C132" s="387"/>
      <c r="D132" s="397"/>
      <c r="E132" s="402"/>
      <c r="F132" s="399"/>
      <c r="H132" s="396" t="s">
        <v>351</v>
      </c>
      <c r="I132" s="389" t="s">
        <v>351</v>
      </c>
      <c r="J132" s="219" t="s">
        <v>56</v>
      </c>
      <c r="K132" s="220"/>
      <c r="L132" s="123"/>
      <c r="M132" s="210"/>
      <c r="N132" s="116"/>
      <c r="O132" s="110"/>
      <c r="P132" s="150"/>
      <c r="Q132" s="116"/>
      <c r="R132" s="116"/>
      <c r="S132" s="116"/>
      <c r="T132" s="116"/>
      <c r="U132" s="118"/>
      <c r="V132" s="113"/>
      <c r="W132" s="114"/>
      <c r="X132" s="115"/>
      <c r="Y132" s="116"/>
      <c r="Z132" s="117"/>
      <c r="AA132" s="118"/>
      <c r="AB132" s="119"/>
      <c r="AC132" s="120"/>
      <c r="AD132" s="115"/>
      <c r="AE132" s="117"/>
      <c r="AF132" s="117"/>
      <c r="AG132" s="118"/>
    </row>
    <row r="133" spans="1:33" ht="16.5" customHeight="1" outlineLevel="1" x14ac:dyDescent="0.55000000000000004">
      <c r="A133" s="389" t="s">
        <v>352</v>
      </c>
      <c r="B133" s="390" t="s">
        <v>353</v>
      </c>
      <c r="C133" s="351" t="s">
        <v>225</v>
      </c>
      <c r="D133" s="352">
        <v>1</v>
      </c>
      <c r="E133" s="402">
        <v>908160</v>
      </c>
      <c r="F133" s="112">
        <f t="shared" ref="F133:F141" si="41">D133*E133</f>
        <v>908160</v>
      </c>
      <c r="H133" s="389" t="s">
        <v>352</v>
      </c>
      <c r="I133" s="389" t="s">
        <v>352</v>
      </c>
      <c r="J133" s="219" t="s">
        <v>353</v>
      </c>
      <c r="K133" s="220" t="s">
        <v>225</v>
      </c>
      <c r="L133" s="123">
        <v>1</v>
      </c>
      <c r="M133" s="210">
        <v>908160</v>
      </c>
      <c r="N133" s="116">
        <v>908160</v>
      </c>
      <c r="O133" s="110">
        <v>1</v>
      </c>
      <c r="P133" s="150"/>
      <c r="Q133" s="116"/>
      <c r="R133" s="116"/>
      <c r="S133" s="116"/>
      <c r="T133" s="116"/>
      <c r="U133" s="118"/>
      <c r="V133" s="113"/>
      <c r="W133" s="114">
        <f t="shared" si="22"/>
        <v>0</v>
      </c>
      <c r="X133" s="115">
        <f t="shared" si="23"/>
        <v>0</v>
      </c>
      <c r="Y133" s="116"/>
      <c r="Z133" s="117" t="str">
        <f t="shared" si="24"/>
        <v/>
      </c>
      <c r="AA133" s="118">
        <f t="shared" si="25"/>
        <v>0</v>
      </c>
      <c r="AB133" s="119">
        <f t="shared" si="26"/>
        <v>0</v>
      </c>
      <c r="AC133" s="120">
        <f t="shared" si="26"/>
        <v>0</v>
      </c>
      <c r="AD133" s="115">
        <f t="shared" si="27"/>
        <v>0</v>
      </c>
      <c r="AE133" s="117">
        <f t="shared" si="28"/>
        <v>0</v>
      </c>
      <c r="AF133" s="117" t="str">
        <f t="shared" si="29"/>
        <v/>
      </c>
      <c r="AG133" s="118">
        <f t="shared" si="30"/>
        <v>0</v>
      </c>
    </row>
    <row r="134" spans="1:33" ht="16.5" customHeight="1" outlineLevel="1" x14ac:dyDescent="0.55000000000000004">
      <c r="A134" s="389" t="s">
        <v>354</v>
      </c>
      <c r="B134" s="390" t="s">
        <v>63</v>
      </c>
      <c r="C134" s="351" t="s">
        <v>225</v>
      </c>
      <c r="D134" s="352">
        <v>1</v>
      </c>
      <c r="E134" s="402">
        <v>220000</v>
      </c>
      <c r="F134" s="112">
        <f t="shared" si="41"/>
        <v>220000</v>
      </c>
      <c r="H134" s="389" t="s">
        <v>354</v>
      </c>
      <c r="I134" s="389" t="s">
        <v>354</v>
      </c>
      <c r="J134" s="219" t="s">
        <v>63</v>
      </c>
      <c r="K134" s="220" t="s">
        <v>225</v>
      </c>
      <c r="L134" s="123">
        <v>1</v>
      </c>
      <c r="M134" s="210">
        <v>220000</v>
      </c>
      <c r="N134" s="116">
        <v>220000</v>
      </c>
      <c r="O134" s="110">
        <v>1</v>
      </c>
      <c r="P134" s="150"/>
      <c r="Q134" s="116"/>
      <c r="R134" s="116"/>
      <c r="S134" s="116"/>
      <c r="T134" s="116"/>
      <c r="U134" s="118"/>
      <c r="V134" s="113"/>
      <c r="W134" s="114">
        <f t="shared" si="22"/>
        <v>0</v>
      </c>
      <c r="X134" s="115">
        <f t="shared" si="23"/>
        <v>0</v>
      </c>
      <c r="Y134" s="116"/>
      <c r="Z134" s="117" t="str">
        <f t="shared" si="24"/>
        <v/>
      </c>
      <c r="AA134" s="118">
        <f t="shared" si="25"/>
        <v>0</v>
      </c>
      <c r="AB134" s="119">
        <f t="shared" si="26"/>
        <v>0</v>
      </c>
      <c r="AC134" s="120">
        <f t="shared" si="26"/>
        <v>0</v>
      </c>
      <c r="AD134" s="115">
        <f t="shared" si="27"/>
        <v>0</v>
      </c>
      <c r="AE134" s="117">
        <f t="shared" si="28"/>
        <v>0</v>
      </c>
      <c r="AF134" s="117" t="str">
        <f t="shared" si="29"/>
        <v/>
      </c>
      <c r="AG134" s="118">
        <f t="shared" si="30"/>
        <v>0</v>
      </c>
    </row>
    <row r="135" spans="1:33" ht="16.5" customHeight="1" outlineLevel="1" x14ac:dyDescent="0.55000000000000004">
      <c r="A135" s="389" t="s">
        <v>355</v>
      </c>
      <c r="B135" s="390" t="s">
        <v>62</v>
      </c>
      <c r="C135" s="387" t="s">
        <v>235</v>
      </c>
      <c r="D135" s="352">
        <v>1</v>
      </c>
      <c r="E135" s="402">
        <v>325000</v>
      </c>
      <c r="F135" s="112">
        <f t="shared" si="41"/>
        <v>325000</v>
      </c>
      <c r="H135" s="389" t="s">
        <v>355</v>
      </c>
      <c r="I135" s="389" t="s">
        <v>355</v>
      </c>
      <c r="J135" s="219" t="s">
        <v>62</v>
      </c>
      <c r="K135" s="220" t="s">
        <v>235</v>
      </c>
      <c r="L135" s="123">
        <v>1</v>
      </c>
      <c r="M135" s="210">
        <v>325000</v>
      </c>
      <c r="N135" s="116">
        <v>325000</v>
      </c>
      <c r="O135" s="110">
        <v>1</v>
      </c>
      <c r="P135" s="150"/>
      <c r="Q135" s="116"/>
      <c r="R135" s="116"/>
      <c r="S135" s="116"/>
      <c r="T135" s="116"/>
      <c r="U135" s="118"/>
      <c r="V135" s="113"/>
      <c r="W135" s="114">
        <f t="shared" si="22"/>
        <v>0</v>
      </c>
      <c r="X135" s="115">
        <f t="shared" si="23"/>
        <v>0</v>
      </c>
      <c r="Y135" s="116"/>
      <c r="Z135" s="117" t="str">
        <f t="shared" si="24"/>
        <v/>
      </c>
      <c r="AA135" s="118">
        <f t="shared" si="25"/>
        <v>0</v>
      </c>
      <c r="AB135" s="119">
        <f t="shared" si="26"/>
        <v>0</v>
      </c>
      <c r="AC135" s="120">
        <f t="shared" si="26"/>
        <v>0</v>
      </c>
      <c r="AD135" s="115">
        <f t="shared" si="27"/>
        <v>0</v>
      </c>
      <c r="AE135" s="117">
        <f t="shared" si="28"/>
        <v>0</v>
      </c>
      <c r="AF135" s="117" t="str">
        <f t="shared" si="29"/>
        <v/>
      </c>
      <c r="AG135" s="118">
        <f t="shared" si="30"/>
        <v>0</v>
      </c>
    </row>
    <row r="136" spans="1:33" ht="16.5" customHeight="1" outlineLevel="1" x14ac:dyDescent="0.55000000000000004">
      <c r="A136" s="389" t="s">
        <v>356</v>
      </c>
      <c r="B136" s="390" t="s">
        <v>61</v>
      </c>
      <c r="C136" s="351" t="s">
        <v>225</v>
      </c>
      <c r="D136" s="352">
        <v>1</v>
      </c>
      <c r="E136" s="402">
        <v>604960</v>
      </c>
      <c r="F136" s="112">
        <f t="shared" si="41"/>
        <v>604960</v>
      </c>
      <c r="H136" s="389" t="s">
        <v>356</v>
      </c>
      <c r="I136" s="389" t="s">
        <v>356</v>
      </c>
      <c r="J136" s="219" t="s">
        <v>61</v>
      </c>
      <c r="K136" s="220" t="s">
        <v>225</v>
      </c>
      <c r="L136" s="123">
        <v>1</v>
      </c>
      <c r="M136" s="210">
        <v>604960</v>
      </c>
      <c r="N136" s="116">
        <v>604960</v>
      </c>
      <c r="O136" s="110">
        <v>1</v>
      </c>
      <c r="P136" s="150"/>
      <c r="Q136" s="116"/>
      <c r="R136" s="116"/>
      <c r="S136" s="116"/>
      <c r="T136" s="116"/>
      <c r="U136" s="118"/>
      <c r="V136" s="113"/>
      <c r="W136" s="114">
        <f t="shared" si="22"/>
        <v>0</v>
      </c>
      <c r="X136" s="115">
        <f t="shared" si="23"/>
        <v>0</v>
      </c>
      <c r="Y136" s="116"/>
      <c r="Z136" s="117" t="str">
        <f t="shared" si="24"/>
        <v/>
      </c>
      <c r="AA136" s="118">
        <f t="shared" si="25"/>
        <v>0</v>
      </c>
      <c r="AB136" s="119">
        <f t="shared" si="26"/>
        <v>0</v>
      </c>
      <c r="AC136" s="120">
        <f t="shared" si="26"/>
        <v>0</v>
      </c>
      <c r="AD136" s="115">
        <f t="shared" si="27"/>
        <v>0</v>
      </c>
      <c r="AE136" s="117">
        <f t="shared" si="28"/>
        <v>0</v>
      </c>
      <c r="AF136" s="117" t="str">
        <f t="shared" si="29"/>
        <v/>
      </c>
      <c r="AG136" s="118">
        <f t="shared" si="30"/>
        <v>0</v>
      </c>
    </row>
    <row r="137" spans="1:33" ht="16.5" customHeight="1" outlineLevel="1" x14ac:dyDescent="0.55000000000000004">
      <c r="A137" s="389" t="s">
        <v>357</v>
      </c>
      <c r="B137" s="390" t="s">
        <v>358</v>
      </c>
      <c r="C137" s="387" t="s">
        <v>235</v>
      </c>
      <c r="D137" s="352">
        <v>12</v>
      </c>
      <c r="E137" s="402">
        <v>16540</v>
      </c>
      <c r="F137" s="112">
        <f t="shared" si="41"/>
        <v>198480</v>
      </c>
      <c r="H137" s="389" t="s">
        <v>357</v>
      </c>
      <c r="I137" s="389" t="s">
        <v>357</v>
      </c>
      <c r="J137" s="219" t="s">
        <v>358</v>
      </c>
      <c r="K137" s="220" t="s">
        <v>235</v>
      </c>
      <c r="L137" s="123">
        <v>12</v>
      </c>
      <c r="M137" s="210">
        <v>16540</v>
      </c>
      <c r="N137" s="116">
        <v>198480</v>
      </c>
      <c r="O137" s="110">
        <v>1</v>
      </c>
      <c r="P137" s="150"/>
      <c r="Q137" s="116"/>
      <c r="R137" s="116"/>
      <c r="S137" s="116"/>
      <c r="T137" s="116"/>
      <c r="U137" s="118"/>
      <c r="V137" s="113"/>
      <c r="W137" s="114">
        <f t="shared" si="22"/>
        <v>0</v>
      </c>
      <c r="X137" s="115">
        <f t="shared" si="23"/>
        <v>0</v>
      </c>
      <c r="Y137" s="116"/>
      <c r="Z137" s="117" t="str">
        <f t="shared" si="24"/>
        <v/>
      </c>
      <c r="AA137" s="118">
        <f t="shared" si="25"/>
        <v>0</v>
      </c>
      <c r="AB137" s="119">
        <f t="shared" si="26"/>
        <v>0</v>
      </c>
      <c r="AC137" s="120">
        <f t="shared" si="26"/>
        <v>0</v>
      </c>
      <c r="AD137" s="115">
        <f t="shared" si="27"/>
        <v>0</v>
      </c>
      <c r="AE137" s="117">
        <f t="shared" si="28"/>
        <v>0</v>
      </c>
      <c r="AF137" s="117" t="str">
        <f t="shared" si="29"/>
        <v/>
      </c>
      <c r="AG137" s="118">
        <f t="shared" si="30"/>
        <v>0</v>
      </c>
    </row>
    <row r="138" spans="1:33" ht="16.5" customHeight="1" outlineLevel="1" x14ac:dyDescent="0.55000000000000004">
      <c r="A138" s="389" t="s">
        <v>359</v>
      </c>
      <c r="B138" s="390" t="s">
        <v>59</v>
      </c>
      <c r="C138" s="387" t="s">
        <v>235</v>
      </c>
      <c r="D138" s="352">
        <v>5</v>
      </c>
      <c r="E138" s="402">
        <v>18160</v>
      </c>
      <c r="F138" s="112">
        <f t="shared" si="41"/>
        <v>90800</v>
      </c>
      <c r="H138" s="389" t="s">
        <v>359</v>
      </c>
      <c r="I138" s="389" t="s">
        <v>359</v>
      </c>
      <c r="J138" s="219" t="s">
        <v>59</v>
      </c>
      <c r="K138" s="220" t="s">
        <v>235</v>
      </c>
      <c r="L138" s="123">
        <v>5</v>
      </c>
      <c r="M138" s="210">
        <v>18160</v>
      </c>
      <c r="N138" s="116">
        <v>90800</v>
      </c>
      <c r="O138" s="110">
        <v>1</v>
      </c>
      <c r="P138" s="150"/>
      <c r="Q138" s="116"/>
      <c r="R138" s="116"/>
      <c r="S138" s="116"/>
      <c r="T138" s="116"/>
      <c r="U138" s="118"/>
      <c r="V138" s="113"/>
      <c r="W138" s="114">
        <f t="shared" si="22"/>
        <v>0</v>
      </c>
      <c r="X138" s="115">
        <f t="shared" si="23"/>
        <v>0</v>
      </c>
      <c r="Y138" s="116"/>
      <c r="Z138" s="117" t="str">
        <f t="shared" si="24"/>
        <v/>
      </c>
      <c r="AA138" s="118">
        <f t="shared" si="25"/>
        <v>0</v>
      </c>
      <c r="AB138" s="119">
        <f t="shared" si="26"/>
        <v>0</v>
      </c>
      <c r="AC138" s="120">
        <f t="shared" si="26"/>
        <v>0</v>
      </c>
      <c r="AD138" s="115">
        <f t="shared" si="27"/>
        <v>0</v>
      </c>
      <c r="AE138" s="117">
        <f t="shared" si="28"/>
        <v>0</v>
      </c>
      <c r="AF138" s="117" t="str">
        <f t="shared" si="29"/>
        <v/>
      </c>
      <c r="AG138" s="118">
        <f t="shared" si="30"/>
        <v>0</v>
      </c>
    </row>
    <row r="139" spans="1:33" ht="16.5" customHeight="1" outlineLevel="1" x14ac:dyDescent="0.55000000000000004">
      <c r="A139" s="389" t="s">
        <v>360</v>
      </c>
      <c r="B139" s="390" t="s">
        <v>58</v>
      </c>
      <c r="C139" s="387" t="s">
        <v>235</v>
      </c>
      <c r="D139" s="352">
        <v>14</v>
      </c>
      <c r="E139" s="402">
        <v>22240</v>
      </c>
      <c r="F139" s="112">
        <f t="shared" si="41"/>
        <v>311360</v>
      </c>
      <c r="H139" s="389" t="s">
        <v>360</v>
      </c>
      <c r="I139" s="389" t="s">
        <v>360</v>
      </c>
      <c r="J139" s="219" t="s">
        <v>58</v>
      </c>
      <c r="K139" s="220" t="s">
        <v>235</v>
      </c>
      <c r="L139" s="123">
        <v>14</v>
      </c>
      <c r="M139" s="210">
        <v>22240</v>
      </c>
      <c r="N139" s="116">
        <v>311360</v>
      </c>
      <c r="O139" s="110">
        <v>1</v>
      </c>
      <c r="P139" s="150"/>
      <c r="Q139" s="116"/>
      <c r="R139" s="116"/>
      <c r="S139" s="116"/>
      <c r="T139" s="116"/>
      <c r="U139" s="118"/>
      <c r="V139" s="113"/>
      <c r="W139" s="114">
        <f t="shared" ref="W139:W194" si="42">IFERROR(V139*O139/L139,0)</f>
        <v>0</v>
      </c>
      <c r="X139" s="115">
        <f t="shared" ref="X139:X194" si="43">(W139*100%)/O139</f>
        <v>0</v>
      </c>
      <c r="Y139" s="116"/>
      <c r="Z139" s="117" t="str">
        <f t="shared" ref="Z139:Z194" si="44">+IF(W139=0,"",Y139/W139)</f>
        <v/>
      </c>
      <c r="AA139" s="118">
        <f t="shared" ref="AA139:AA194" si="45">X139*N139</f>
        <v>0</v>
      </c>
      <c r="AB139" s="119">
        <f t="shared" ref="AB139:AC194" si="46">+V139+P139</f>
        <v>0</v>
      </c>
      <c r="AC139" s="120">
        <f t="shared" si="46"/>
        <v>0</v>
      </c>
      <c r="AD139" s="115">
        <f t="shared" ref="AD139:AD194" si="47">R139+X139</f>
        <v>0</v>
      </c>
      <c r="AE139" s="117">
        <f t="shared" ref="AE139:AE194" si="48">+Y139+S139</f>
        <v>0</v>
      </c>
      <c r="AF139" s="117" t="str">
        <f t="shared" ref="AF139:AF194" si="49">+IF(AC139=0,"",AE139/AC139)</f>
        <v/>
      </c>
      <c r="AG139" s="118">
        <f t="shared" ref="AG139:AG194" si="50">N139*AD139</f>
        <v>0</v>
      </c>
    </row>
    <row r="140" spans="1:33" ht="16.5" customHeight="1" outlineLevel="1" x14ac:dyDescent="0.55000000000000004">
      <c r="A140" s="389" t="s">
        <v>361</v>
      </c>
      <c r="B140" s="390" t="s">
        <v>57</v>
      </c>
      <c r="C140" s="387" t="s">
        <v>235</v>
      </c>
      <c r="D140" s="352">
        <v>5</v>
      </c>
      <c r="E140" s="402">
        <v>22240</v>
      </c>
      <c r="F140" s="112">
        <f t="shared" si="41"/>
        <v>111200</v>
      </c>
      <c r="H140" s="389" t="s">
        <v>361</v>
      </c>
      <c r="I140" s="389" t="s">
        <v>361</v>
      </c>
      <c r="J140" s="219" t="s">
        <v>57</v>
      </c>
      <c r="K140" s="220" t="s">
        <v>235</v>
      </c>
      <c r="L140" s="123">
        <v>5</v>
      </c>
      <c r="M140" s="210">
        <v>22240</v>
      </c>
      <c r="N140" s="116">
        <v>111200</v>
      </c>
      <c r="O140" s="110">
        <v>1</v>
      </c>
      <c r="P140" s="150"/>
      <c r="Q140" s="116"/>
      <c r="R140" s="116"/>
      <c r="S140" s="116"/>
      <c r="T140" s="116"/>
      <c r="U140" s="118"/>
      <c r="V140" s="113"/>
      <c r="W140" s="114">
        <f t="shared" si="42"/>
        <v>0</v>
      </c>
      <c r="X140" s="115">
        <f t="shared" si="43"/>
        <v>0</v>
      </c>
      <c r="Y140" s="116"/>
      <c r="Z140" s="117" t="str">
        <f t="shared" si="44"/>
        <v/>
      </c>
      <c r="AA140" s="118">
        <f t="shared" si="45"/>
        <v>0</v>
      </c>
      <c r="AB140" s="119">
        <f t="shared" si="46"/>
        <v>0</v>
      </c>
      <c r="AC140" s="120">
        <f t="shared" si="46"/>
        <v>0</v>
      </c>
      <c r="AD140" s="115">
        <f t="shared" si="47"/>
        <v>0</v>
      </c>
      <c r="AE140" s="117">
        <f t="shared" si="48"/>
        <v>0</v>
      </c>
      <c r="AF140" s="117" t="str">
        <f t="shared" si="49"/>
        <v/>
      </c>
      <c r="AG140" s="118">
        <f t="shared" si="50"/>
        <v>0</v>
      </c>
    </row>
    <row r="141" spans="1:33" ht="16.5" customHeight="1" outlineLevel="1" x14ac:dyDescent="0.55000000000000004">
      <c r="A141" s="389" t="s">
        <v>362</v>
      </c>
      <c r="B141" s="390" t="s">
        <v>55</v>
      </c>
      <c r="C141" s="387" t="s">
        <v>235</v>
      </c>
      <c r="D141" s="352">
        <v>3</v>
      </c>
      <c r="E141" s="402">
        <v>45260</v>
      </c>
      <c r="F141" s="112">
        <f t="shared" si="41"/>
        <v>135780</v>
      </c>
      <c r="H141" s="389" t="s">
        <v>362</v>
      </c>
      <c r="I141" s="389" t="s">
        <v>362</v>
      </c>
      <c r="J141" s="219" t="s">
        <v>55</v>
      </c>
      <c r="K141" s="220" t="s">
        <v>235</v>
      </c>
      <c r="L141" s="123">
        <v>3</v>
      </c>
      <c r="M141" s="210">
        <v>45260</v>
      </c>
      <c r="N141" s="116">
        <v>135780</v>
      </c>
      <c r="O141" s="110">
        <v>1</v>
      </c>
      <c r="P141" s="150"/>
      <c r="Q141" s="116"/>
      <c r="R141" s="116"/>
      <c r="S141" s="116"/>
      <c r="T141" s="116"/>
      <c r="U141" s="118"/>
      <c r="V141" s="113"/>
      <c r="W141" s="114">
        <f t="shared" si="42"/>
        <v>0</v>
      </c>
      <c r="X141" s="115">
        <f t="shared" si="43"/>
        <v>0</v>
      </c>
      <c r="Y141" s="116"/>
      <c r="Z141" s="117" t="str">
        <f t="shared" si="44"/>
        <v/>
      </c>
      <c r="AA141" s="118">
        <f t="shared" si="45"/>
        <v>0</v>
      </c>
      <c r="AB141" s="119">
        <f t="shared" si="46"/>
        <v>0</v>
      </c>
      <c r="AC141" s="120">
        <f t="shared" si="46"/>
        <v>0</v>
      </c>
      <c r="AD141" s="115">
        <f t="shared" si="47"/>
        <v>0</v>
      </c>
      <c r="AE141" s="117">
        <f t="shared" si="48"/>
        <v>0</v>
      </c>
      <c r="AF141" s="117" t="str">
        <f t="shared" si="49"/>
        <v/>
      </c>
      <c r="AG141" s="118">
        <f t="shared" si="50"/>
        <v>0</v>
      </c>
    </row>
    <row r="142" spans="1:33" ht="16.5" customHeight="1" outlineLevel="1" x14ac:dyDescent="0.55000000000000004">
      <c r="A142" s="396" t="s">
        <v>363</v>
      </c>
      <c r="B142" s="413" t="s">
        <v>51</v>
      </c>
      <c r="C142" s="429"/>
      <c r="D142" s="430"/>
      <c r="E142" s="431"/>
      <c r="F142" s="432"/>
      <c r="H142" s="396" t="s">
        <v>363</v>
      </c>
      <c r="I142" s="389" t="s">
        <v>363</v>
      </c>
      <c r="J142" s="219" t="s">
        <v>51</v>
      </c>
      <c r="K142" s="220"/>
      <c r="L142" s="123"/>
      <c r="M142" s="210"/>
      <c r="N142" s="116"/>
      <c r="O142" s="110"/>
      <c r="P142" s="150"/>
      <c r="Q142" s="116"/>
      <c r="R142" s="116"/>
      <c r="S142" s="116"/>
      <c r="T142" s="116"/>
      <c r="U142" s="118"/>
      <c r="V142" s="113"/>
      <c r="W142" s="114"/>
      <c r="X142" s="115"/>
      <c r="Y142" s="116"/>
      <c r="Z142" s="117"/>
      <c r="AA142" s="118"/>
      <c r="AB142" s="119"/>
      <c r="AC142" s="120"/>
      <c r="AD142" s="115"/>
      <c r="AE142" s="117"/>
      <c r="AF142" s="117"/>
      <c r="AG142" s="118"/>
    </row>
    <row r="143" spans="1:33" ht="16.5" customHeight="1" outlineLevel="1" x14ac:dyDescent="0.55000000000000004">
      <c r="A143" s="389" t="s">
        <v>364</v>
      </c>
      <c r="B143" s="307" t="s">
        <v>54</v>
      </c>
      <c r="C143" s="387" t="s">
        <v>230</v>
      </c>
      <c r="D143" s="352">
        <v>20</v>
      </c>
      <c r="E143" s="402">
        <v>12155</v>
      </c>
      <c r="F143" s="112">
        <f>D143*E143</f>
        <v>243100</v>
      </c>
      <c r="H143" s="389" t="s">
        <v>364</v>
      </c>
      <c r="I143" s="389" t="s">
        <v>364</v>
      </c>
      <c r="J143" s="219" t="s">
        <v>54</v>
      </c>
      <c r="K143" s="220" t="s">
        <v>230</v>
      </c>
      <c r="L143" s="123">
        <v>20</v>
      </c>
      <c r="M143" s="210">
        <v>12155</v>
      </c>
      <c r="N143" s="116">
        <v>243100</v>
      </c>
      <c r="O143" s="110">
        <v>1</v>
      </c>
      <c r="P143" s="150"/>
      <c r="Q143" s="116"/>
      <c r="R143" s="116"/>
      <c r="S143" s="116"/>
      <c r="T143" s="116"/>
      <c r="U143" s="118"/>
      <c r="V143" s="113"/>
      <c r="W143" s="114">
        <f t="shared" si="42"/>
        <v>0</v>
      </c>
      <c r="X143" s="115">
        <f t="shared" si="43"/>
        <v>0</v>
      </c>
      <c r="Y143" s="116"/>
      <c r="Z143" s="117" t="str">
        <f t="shared" si="44"/>
        <v/>
      </c>
      <c r="AA143" s="118">
        <f t="shared" si="45"/>
        <v>0</v>
      </c>
      <c r="AB143" s="119">
        <f t="shared" si="46"/>
        <v>0</v>
      </c>
      <c r="AC143" s="120">
        <f t="shared" si="46"/>
        <v>0</v>
      </c>
      <c r="AD143" s="115">
        <f t="shared" si="47"/>
        <v>0</v>
      </c>
      <c r="AE143" s="117">
        <f t="shared" si="48"/>
        <v>0</v>
      </c>
      <c r="AF143" s="117" t="str">
        <f t="shared" si="49"/>
        <v/>
      </c>
      <c r="AG143" s="118">
        <f t="shared" si="50"/>
        <v>0</v>
      </c>
    </row>
    <row r="144" spans="1:33" ht="16.5" customHeight="1" outlineLevel="1" x14ac:dyDescent="0.55000000000000004">
      <c r="A144" s="389" t="s">
        <v>365</v>
      </c>
      <c r="B144" s="390" t="s">
        <v>53</v>
      </c>
      <c r="C144" s="387" t="s">
        <v>235</v>
      </c>
      <c r="D144" s="352">
        <v>1</v>
      </c>
      <c r="E144" s="402">
        <v>340000</v>
      </c>
      <c r="F144" s="112">
        <f t="shared" ref="F144:F145" si="51">D144*E144</f>
        <v>340000</v>
      </c>
      <c r="H144" s="389" t="s">
        <v>365</v>
      </c>
      <c r="I144" s="389" t="s">
        <v>365</v>
      </c>
      <c r="J144" s="219" t="s">
        <v>53</v>
      </c>
      <c r="K144" s="220" t="s">
        <v>235</v>
      </c>
      <c r="L144" s="123">
        <v>1</v>
      </c>
      <c r="M144" s="210">
        <v>340000</v>
      </c>
      <c r="N144" s="116">
        <v>340000</v>
      </c>
      <c r="O144" s="110">
        <v>1</v>
      </c>
      <c r="P144" s="150"/>
      <c r="Q144" s="116"/>
      <c r="R144" s="116"/>
      <c r="S144" s="116"/>
      <c r="T144" s="116"/>
      <c r="U144" s="118"/>
      <c r="V144" s="113"/>
      <c r="W144" s="114">
        <f t="shared" si="42"/>
        <v>0</v>
      </c>
      <c r="X144" s="115">
        <f t="shared" si="43"/>
        <v>0</v>
      </c>
      <c r="Y144" s="116"/>
      <c r="Z144" s="117" t="str">
        <f t="shared" si="44"/>
        <v/>
      </c>
      <c r="AA144" s="118">
        <f t="shared" si="45"/>
        <v>0</v>
      </c>
      <c r="AB144" s="119">
        <f t="shared" si="46"/>
        <v>0</v>
      </c>
      <c r="AC144" s="120">
        <f t="shared" si="46"/>
        <v>0</v>
      </c>
      <c r="AD144" s="115">
        <f t="shared" si="47"/>
        <v>0</v>
      </c>
      <c r="AE144" s="117">
        <f t="shared" si="48"/>
        <v>0</v>
      </c>
      <c r="AF144" s="117" t="str">
        <f t="shared" si="49"/>
        <v/>
      </c>
      <c r="AG144" s="118">
        <f t="shared" si="50"/>
        <v>0</v>
      </c>
    </row>
    <row r="145" spans="1:33" ht="16.5" customHeight="1" outlineLevel="1" x14ac:dyDescent="0.55000000000000004">
      <c r="A145" s="389" t="s">
        <v>366</v>
      </c>
      <c r="B145" s="390" t="s">
        <v>50</v>
      </c>
      <c r="C145" s="387" t="s">
        <v>235</v>
      </c>
      <c r="D145" s="352">
        <v>1</v>
      </c>
      <c r="E145" s="402">
        <v>425400</v>
      </c>
      <c r="F145" s="112">
        <f t="shared" si="51"/>
        <v>425400</v>
      </c>
      <c r="H145" s="389" t="s">
        <v>366</v>
      </c>
      <c r="I145" s="389" t="s">
        <v>366</v>
      </c>
      <c r="J145" s="219" t="s">
        <v>50</v>
      </c>
      <c r="K145" s="220" t="s">
        <v>235</v>
      </c>
      <c r="L145" s="123">
        <v>1</v>
      </c>
      <c r="M145" s="210">
        <v>425400</v>
      </c>
      <c r="N145" s="116">
        <v>425400</v>
      </c>
      <c r="O145" s="110">
        <v>1</v>
      </c>
      <c r="P145" s="150"/>
      <c r="Q145" s="116"/>
      <c r="R145" s="116"/>
      <c r="S145" s="116"/>
      <c r="T145" s="116"/>
      <c r="U145" s="118"/>
      <c r="V145" s="113"/>
      <c r="W145" s="114">
        <f t="shared" si="42"/>
        <v>0</v>
      </c>
      <c r="X145" s="115">
        <f t="shared" si="43"/>
        <v>0</v>
      </c>
      <c r="Y145" s="116"/>
      <c r="Z145" s="117" t="str">
        <f t="shared" si="44"/>
        <v/>
      </c>
      <c r="AA145" s="118">
        <f t="shared" si="45"/>
        <v>0</v>
      </c>
      <c r="AB145" s="119">
        <f t="shared" si="46"/>
        <v>0</v>
      </c>
      <c r="AC145" s="120">
        <f t="shared" si="46"/>
        <v>0</v>
      </c>
      <c r="AD145" s="115">
        <f t="shared" si="47"/>
        <v>0</v>
      </c>
      <c r="AE145" s="117">
        <f t="shared" si="48"/>
        <v>0</v>
      </c>
      <c r="AF145" s="117" t="str">
        <f t="shared" si="49"/>
        <v/>
      </c>
      <c r="AG145" s="118">
        <f t="shared" si="50"/>
        <v>0</v>
      </c>
    </row>
    <row r="146" spans="1:33" ht="16.5" customHeight="1" x14ac:dyDescent="0.55000000000000004">
      <c r="A146" s="355">
        <v>6</v>
      </c>
      <c r="B146" s="339" t="s">
        <v>26</v>
      </c>
      <c r="C146" s="414"/>
      <c r="D146" s="415"/>
      <c r="E146" s="416"/>
      <c r="F146" s="417"/>
      <c r="H146" s="355">
        <v>6</v>
      </c>
      <c r="I146" s="360">
        <v>6</v>
      </c>
      <c r="J146" s="222" t="s">
        <v>26</v>
      </c>
      <c r="K146" s="222"/>
      <c r="L146" s="222"/>
      <c r="M146" s="222"/>
      <c r="N146" s="139">
        <f>SUM(N147:N183)</f>
        <v>27815394.72191567</v>
      </c>
      <c r="O146" s="223"/>
      <c r="P146" s="141"/>
      <c r="Q146" s="142"/>
      <c r="R146" s="142"/>
      <c r="S146" s="142"/>
      <c r="T146" s="142"/>
      <c r="U146" s="139"/>
      <c r="V146" s="143"/>
      <c r="W146" s="144"/>
      <c r="X146" s="145"/>
      <c r="Y146" s="142"/>
      <c r="Z146" s="146"/>
      <c r="AA146" s="139">
        <f>SUM(AA147:AA183)</f>
        <v>0</v>
      </c>
      <c r="AB146" s="147"/>
      <c r="AC146" s="148"/>
      <c r="AD146" s="145"/>
      <c r="AE146" s="146"/>
      <c r="AF146" s="146"/>
      <c r="AG146" s="139">
        <f>SUM(AG147:AG183)</f>
        <v>0</v>
      </c>
    </row>
    <row r="147" spans="1:33" ht="16.5" customHeight="1" outlineLevel="1" x14ac:dyDescent="0.55000000000000004">
      <c r="A147" s="385" t="s">
        <v>367</v>
      </c>
      <c r="B147" s="413" t="s">
        <v>47</v>
      </c>
      <c r="C147" s="387"/>
      <c r="D147" s="397"/>
      <c r="E147" s="402"/>
      <c r="F147" s="399"/>
      <c r="H147" s="385" t="s">
        <v>367</v>
      </c>
      <c r="I147" s="389" t="s">
        <v>367</v>
      </c>
      <c r="J147" s="219" t="s">
        <v>47</v>
      </c>
      <c r="K147" s="220"/>
      <c r="L147" s="221"/>
      <c r="M147" s="108"/>
      <c r="N147" s="116"/>
      <c r="O147" s="110"/>
      <c r="P147" s="150"/>
      <c r="Q147" s="116"/>
      <c r="R147" s="116"/>
      <c r="S147" s="116"/>
      <c r="T147" s="116"/>
      <c r="U147" s="118"/>
      <c r="V147" s="113"/>
      <c r="W147" s="114"/>
      <c r="X147" s="115"/>
      <c r="Y147" s="116"/>
      <c r="Z147" s="117"/>
      <c r="AA147" s="118"/>
      <c r="AB147" s="119"/>
      <c r="AC147" s="120"/>
      <c r="AD147" s="115"/>
      <c r="AE147" s="117"/>
      <c r="AF147" s="117"/>
      <c r="AG147" s="118"/>
    </row>
    <row r="148" spans="1:33" ht="16.5" customHeight="1" outlineLevel="1" x14ac:dyDescent="0.55000000000000004">
      <c r="A148" s="344" t="s">
        <v>368</v>
      </c>
      <c r="B148" s="384" t="s">
        <v>38</v>
      </c>
      <c r="C148" s="167" t="s">
        <v>243</v>
      </c>
      <c r="D148" s="168">
        <f>'[1]ECO-03.'!G2291</f>
        <v>7</v>
      </c>
      <c r="E148" s="383">
        <f>'[1]ECO-03.'!I2291</f>
        <v>80582.65320565569</v>
      </c>
      <c r="F148" s="118">
        <f>E148*D148</f>
        <v>564078.57243958977</v>
      </c>
      <c r="H148" s="344" t="s">
        <v>368</v>
      </c>
      <c r="I148" s="389" t="s">
        <v>368</v>
      </c>
      <c r="J148" s="219" t="s">
        <v>38</v>
      </c>
      <c r="K148" s="220" t="s">
        <v>243</v>
      </c>
      <c r="L148" s="221">
        <v>7</v>
      </c>
      <c r="M148" s="108">
        <v>80582.65320565569</v>
      </c>
      <c r="N148" s="116">
        <v>564078.57243958977</v>
      </c>
      <c r="O148" s="110">
        <v>1</v>
      </c>
      <c r="P148" s="150"/>
      <c r="Q148" s="116"/>
      <c r="R148" s="116"/>
      <c r="S148" s="116"/>
      <c r="T148" s="116"/>
      <c r="U148" s="118"/>
      <c r="V148" s="113"/>
      <c r="W148" s="114">
        <f t="shared" si="42"/>
        <v>0</v>
      </c>
      <c r="X148" s="115">
        <f t="shared" si="43"/>
        <v>0</v>
      </c>
      <c r="Y148" s="116"/>
      <c r="Z148" s="117" t="str">
        <f t="shared" si="44"/>
        <v/>
      </c>
      <c r="AA148" s="118">
        <f t="shared" si="45"/>
        <v>0</v>
      </c>
      <c r="AB148" s="119">
        <f t="shared" si="46"/>
        <v>0</v>
      </c>
      <c r="AC148" s="120">
        <f t="shared" si="46"/>
        <v>0</v>
      </c>
      <c r="AD148" s="115">
        <f t="shared" si="47"/>
        <v>0</v>
      </c>
      <c r="AE148" s="117">
        <f t="shared" si="48"/>
        <v>0</v>
      </c>
      <c r="AF148" s="117" t="str">
        <f t="shared" si="49"/>
        <v/>
      </c>
      <c r="AG148" s="118">
        <f t="shared" si="50"/>
        <v>0</v>
      </c>
    </row>
    <row r="149" spans="1:33" ht="16.5" customHeight="1" outlineLevel="1" x14ac:dyDescent="0.55000000000000004">
      <c r="A149" s="344" t="s">
        <v>369</v>
      </c>
      <c r="B149" s="384" t="s">
        <v>42</v>
      </c>
      <c r="C149" s="167" t="s">
        <v>243</v>
      </c>
      <c r="D149" s="168">
        <f>'[1]ECO-03.'!G2292</f>
        <v>7</v>
      </c>
      <c r="E149" s="383">
        <f>'[1]ECO-03.'!I2292</f>
        <v>249989.00769357366</v>
      </c>
      <c r="F149" s="118">
        <f>E149*D149</f>
        <v>1749923.0538550157</v>
      </c>
      <c r="H149" s="344" t="s">
        <v>369</v>
      </c>
      <c r="I149" s="389" t="s">
        <v>369</v>
      </c>
      <c r="J149" s="219" t="s">
        <v>42</v>
      </c>
      <c r="K149" s="220" t="s">
        <v>243</v>
      </c>
      <c r="L149" s="221">
        <v>7</v>
      </c>
      <c r="M149" s="210">
        <v>249989.00769357366</v>
      </c>
      <c r="N149" s="116">
        <v>1749923.0538550157</v>
      </c>
      <c r="O149" s="110">
        <v>1</v>
      </c>
      <c r="P149" s="150"/>
      <c r="Q149" s="116"/>
      <c r="R149" s="116"/>
      <c r="S149" s="116"/>
      <c r="T149" s="116"/>
      <c r="U149" s="118"/>
      <c r="V149" s="113"/>
      <c r="W149" s="114">
        <f t="shared" si="42"/>
        <v>0</v>
      </c>
      <c r="X149" s="115">
        <f t="shared" si="43"/>
        <v>0</v>
      </c>
      <c r="Y149" s="116"/>
      <c r="Z149" s="117" t="str">
        <f t="shared" si="44"/>
        <v/>
      </c>
      <c r="AA149" s="118">
        <f t="shared" si="45"/>
        <v>0</v>
      </c>
      <c r="AB149" s="119">
        <f t="shared" si="46"/>
        <v>0</v>
      </c>
      <c r="AC149" s="120">
        <f t="shared" si="46"/>
        <v>0</v>
      </c>
      <c r="AD149" s="115">
        <f t="shared" si="47"/>
        <v>0</v>
      </c>
      <c r="AE149" s="117">
        <f t="shared" si="48"/>
        <v>0</v>
      </c>
      <c r="AF149" s="117" t="str">
        <f t="shared" si="49"/>
        <v/>
      </c>
      <c r="AG149" s="118">
        <f t="shared" si="50"/>
        <v>0</v>
      </c>
    </row>
    <row r="150" spans="1:33" ht="16.5" customHeight="1" outlineLevel="1" x14ac:dyDescent="0.55000000000000004">
      <c r="A150" s="349" t="s">
        <v>370</v>
      </c>
      <c r="B150" s="390" t="s">
        <v>49</v>
      </c>
      <c r="C150" s="387" t="s">
        <v>235</v>
      </c>
      <c r="D150" s="168">
        <f>'[1]ECO-03.'!G2293</f>
        <v>65</v>
      </c>
      <c r="E150" s="383">
        <f>'[1]ECO-03.'!I2293+'[1]ECO-03.'!N2293</f>
        <v>81329.421008551959</v>
      </c>
      <c r="F150" s="118">
        <f>E150*D150</f>
        <v>5286412.3655558769</v>
      </c>
      <c r="H150" s="349" t="s">
        <v>370</v>
      </c>
      <c r="I150" s="389" t="s">
        <v>370</v>
      </c>
      <c r="J150" s="219" t="s">
        <v>49</v>
      </c>
      <c r="K150" s="220" t="s">
        <v>235</v>
      </c>
      <c r="L150" s="221">
        <v>65</v>
      </c>
      <c r="M150" s="210">
        <v>81329.421008551959</v>
      </c>
      <c r="N150" s="116">
        <v>5286412.3655558769</v>
      </c>
      <c r="O150" s="110">
        <v>1</v>
      </c>
      <c r="P150" s="150"/>
      <c r="Q150" s="116"/>
      <c r="R150" s="116"/>
      <c r="S150" s="116"/>
      <c r="T150" s="116"/>
      <c r="U150" s="118"/>
      <c r="V150" s="113"/>
      <c r="W150" s="114">
        <f t="shared" si="42"/>
        <v>0</v>
      </c>
      <c r="X150" s="115">
        <f t="shared" si="43"/>
        <v>0</v>
      </c>
      <c r="Y150" s="116"/>
      <c r="Z150" s="117" t="str">
        <f t="shared" si="44"/>
        <v/>
      </c>
      <c r="AA150" s="118">
        <f t="shared" si="45"/>
        <v>0</v>
      </c>
      <c r="AB150" s="119">
        <f t="shared" si="46"/>
        <v>0</v>
      </c>
      <c r="AC150" s="120">
        <f t="shared" si="46"/>
        <v>0</v>
      </c>
      <c r="AD150" s="115">
        <f t="shared" si="47"/>
        <v>0</v>
      </c>
      <c r="AE150" s="117">
        <f t="shared" si="48"/>
        <v>0</v>
      </c>
      <c r="AF150" s="117" t="str">
        <f t="shared" si="49"/>
        <v/>
      </c>
      <c r="AG150" s="118">
        <f t="shared" si="50"/>
        <v>0</v>
      </c>
    </row>
    <row r="151" spans="1:33" ht="16.5" customHeight="1" outlineLevel="1" x14ac:dyDescent="0.55000000000000004">
      <c r="A151" s="349" t="s">
        <v>371</v>
      </c>
      <c r="B151" s="390" t="s">
        <v>48</v>
      </c>
      <c r="C151" s="387" t="s">
        <v>256</v>
      </c>
      <c r="D151" s="168">
        <f>'[1]ECO-03.'!G2294</f>
        <v>60</v>
      </c>
      <c r="E151" s="383">
        <f>'[1]ECO-03.'!I2294+'[1]ECO-03.'!N2294</f>
        <v>127031.59116237021</v>
      </c>
      <c r="F151" s="118">
        <f>E151*D151</f>
        <v>7621895.4697422124</v>
      </c>
      <c r="H151" s="349" t="s">
        <v>371</v>
      </c>
      <c r="I151" s="389" t="s">
        <v>371</v>
      </c>
      <c r="J151" s="219" t="s">
        <v>48</v>
      </c>
      <c r="K151" s="220" t="s">
        <v>256</v>
      </c>
      <c r="L151" s="221">
        <v>60</v>
      </c>
      <c r="M151" s="210">
        <v>127031.59116237021</v>
      </c>
      <c r="N151" s="116">
        <v>7621895.4697422124</v>
      </c>
      <c r="O151" s="110">
        <v>1</v>
      </c>
      <c r="P151" s="150"/>
      <c r="Q151" s="116"/>
      <c r="R151" s="116"/>
      <c r="S151" s="116"/>
      <c r="T151" s="116"/>
      <c r="U151" s="118"/>
      <c r="V151" s="113"/>
      <c r="W151" s="114">
        <f t="shared" si="42"/>
        <v>0</v>
      </c>
      <c r="X151" s="115">
        <f t="shared" si="43"/>
        <v>0</v>
      </c>
      <c r="Y151" s="116"/>
      <c r="Z151" s="117" t="str">
        <f t="shared" si="44"/>
        <v/>
      </c>
      <c r="AA151" s="118">
        <f t="shared" si="45"/>
        <v>0</v>
      </c>
      <c r="AB151" s="119">
        <f t="shared" si="46"/>
        <v>0</v>
      </c>
      <c r="AC151" s="120">
        <f t="shared" si="46"/>
        <v>0</v>
      </c>
      <c r="AD151" s="115">
        <f t="shared" si="47"/>
        <v>0</v>
      </c>
      <c r="AE151" s="117">
        <f t="shared" si="48"/>
        <v>0</v>
      </c>
      <c r="AF151" s="117" t="str">
        <f t="shared" si="49"/>
        <v/>
      </c>
      <c r="AG151" s="118">
        <f t="shared" si="50"/>
        <v>0</v>
      </c>
    </row>
    <row r="152" spans="1:33" ht="16.5" customHeight="1" outlineLevel="1" x14ac:dyDescent="0.55000000000000004">
      <c r="A152" s="349" t="s">
        <v>372</v>
      </c>
      <c r="B152" s="390" t="s">
        <v>46</v>
      </c>
      <c r="C152" s="351" t="s">
        <v>225</v>
      </c>
      <c r="D152" s="168">
        <f>'[1]ECO-03.'!G2295</f>
        <v>3</v>
      </c>
      <c r="E152" s="383">
        <f>'[1]ECO-03.'!I2295+'[1]ECO-03.'!N2295</f>
        <v>77783.383160012891</v>
      </c>
      <c r="F152" s="118">
        <f>E152*D152</f>
        <v>233350.14948003867</v>
      </c>
      <c r="H152" s="349" t="s">
        <v>372</v>
      </c>
      <c r="I152" s="389" t="s">
        <v>372</v>
      </c>
      <c r="J152" s="219" t="s">
        <v>46</v>
      </c>
      <c r="K152" s="220" t="s">
        <v>225</v>
      </c>
      <c r="L152" s="221">
        <v>3</v>
      </c>
      <c r="M152" s="210">
        <v>77783.383160012891</v>
      </c>
      <c r="N152" s="116">
        <v>233350.14948003867</v>
      </c>
      <c r="O152" s="110">
        <v>1</v>
      </c>
      <c r="P152" s="150"/>
      <c r="Q152" s="116"/>
      <c r="R152" s="116"/>
      <c r="S152" s="116"/>
      <c r="T152" s="116"/>
      <c r="U152" s="118"/>
      <c r="V152" s="113"/>
      <c r="W152" s="114">
        <f t="shared" si="42"/>
        <v>0</v>
      </c>
      <c r="X152" s="115">
        <f t="shared" si="43"/>
        <v>0</v>
      </c>
      <c r="Y152" s="116"/>
      <c r="Z152" s="117" t="str">
        <f t="shared" si="44"/>
        <v/>
      </c>
      <c r="AA152" s="118">
        <f t="shared" si="45"/>
        <v>0</v>
      </c>
      <c r="AB152" s="119">
        <f t="shared" si="46"/>
        <v>0</v>
      </c>
      <c r="AC152" s="120">
        <f t="shared" si="46"/>
        <v>0</v>
      </c>
      <c r="AD152" s="115">
        <f t="shared" si="47"/>
        <v>0</v>
      </c>
      <c r="AE152" s="117">
        <f t="shared" si="48"/>
        <v>0</v>
      </c>
      <c r="AF152" s="117" t="str">
        <f t="shared" si="49"/>
        <v/>
      </c>
      <c r="AG152" s="118">
        <f t="shared" si="50"/>
        <v>0</v>
      </c>
    </row>
    <row r="153" spans="1:33" ht="16.5" customHeight="1" outlineLevel="1" x14ac:dyDescent="0.55000000000000004">
      <c r="A153" s="385" t="s">
        <v>373</v>
      </c>
      <c r="B153" s="413" t="s">
        <v>44</v>
      </c>
      <c r="C153" s="387"/>
      <c r="D153" s="397"/>
      <c r="E153" s="402"/>
      <c r="F153" s="399"/>
      <c r="H153" s="385" t="s">
        <v>373</v>
      </c>
      <c r="I153" s="389" t="s">
        <v>373</v>
      </c>
      <c r="J153" s="219" t="s">
        <v>44</v>
      </c>
      <c r="K153" s="220"/>
      <c r="L153" s="221"/>
      <c r="M153" s="210"/>
      <c r="N153" s="116"/>
      <c r="O153" s="110"/>
      <c r="P153" s="150"/>
      <c r="Q153" s="116"/>
      <c r="R153" s="116"/>
      <c r="S153" s="116"/>
      <c r="T153" s="116"/>
      <c r="U153" s="118"/>
      <c r="V153" s="113"/>
      <c r="W153" s="114"/>
      <c r="X153" s="115"/>
      <c r="Y153" s="116"/>
      <c r="Z153" s="117"/>
      <c r="AA153" s="118"/>
      <c r="AB153" s="119"/>
      <c r="AC153" s="120"/>
      <c r="AD153" s="115"/>
      <c r="AE153" s="117"/>
      <c r="AF153" s="117"/>
      <c r="AG153" s="118"/>
    </row>
    <row r="154" spans="1:33" ht="16.5" customHeight="1" outlineLevel="1" x14ac:dyDescent="0.55000000000000004">
      <c r="A154" s="344" t="s">
        <v>374</v>
      </c>
      <c r="B154" s="384" t="s">
        <v>38</v>
      </c>
      <c r="C154" s="167" t="s">
        <v>243</v>
      </c>
      <c r="D154" s="168">
        <f>'[1]ECO-03.'!G2347</f>
        <v>0.48</v>
      </c>
      <c r="E154" s="383">
        <f>'[1]ECO-03.'!I2347</f>
        <v>80582.65320565569</v>
      </c>
      <c r="F154" s="118">
        <f t="shared" ref="F154:F157" si="52">D154*E154</f>
        <v>38679.673538714727</v>
      </c>
      <c r="H154" s="344" t="s">
        <v>374</v>
      </c>
      <c r="I154" s="389" t="s">
        <v>374</v>
      </c>
      <c r="J154" s="219" t="s">
        <v>38</v>
      </c>
      <c r="K154" s="220" t="s">
        <v>243</v>
      </c>
      <c r="L154" s="221">
        <v>0.48</v>
      </c>
      <c r="M154" s="210">
        <v>80582.65320565569</v>
      </c>
      <c r="N154" s="116">
        <v>38679.673538714727</v>
      </c>
      <c r="O154" s="110">
        <v>1</v>
      </c>
      <c r="P154" s="150"/>
      <c r="Q154" s="116"/>
      <c r="R154" s="116"/>
      <c r="S154" s="116"/>
      <c r="T154" s="116"/>
      <c r="U154" s="118"/>
      <c r="V154" s="113"/>
      <c r="W154" s="114">
        <f t="shared" si="42"/>
        <v>0</v>
      </c>
      <c r="X154" s="115">
        <f t="shared" si="43"/>
        <v>0</v>
      </c>
      <c r="Y154" s="116"/>
      <c r="Z154" s="117" t="str">
        <f t="shared" si="44"/>
        <v/>
      </c>
      <c r="AA154" s="118">
        <f t="shared" si="45"/>
        <v>0</v>
      </c>
      <c r="AB154" s="119">
        <f t="shared" si="46"/>
        <v>0</v>
      </c>
      <c r="AC154" s="120">
        <f t="shared" si="46"/>
        <v>0</v>
      </c>
      <c r="AD154" s="115">
        <f t="shared" si="47"/>
        <v>0</v>
      </c>
      <c r="AE154" s="117">
        <f t="shared" si="48"/>
        <v>0</v>
      </c>
      <c r="AF154" s="117" t="str">
        <f t="shared" si="49"/>
        <v/>
      </c>
      <c r="AG154" s="118">
        <f t="shared" si="50"/>
        <v>0</v>
      </c>
    </row>
    <row r="155" spans="1:33" ht="16.5" customHeight="1" outlineLevel="1" x14ac:dyDescent="0.55000000000000004">
      <c r="A155" s="344" t="s">
        <v>375</v>
      </c>
      <c r="B155" s="384" t="s">
        <v>42</v>
      </c>
      <c r="C155" s="167" t="s">
        <v>243</v>
      </c>
      <c r="D155" s="168">
        <f>'[1]ECO-03.'!G2348</f>
        <v>0.5</v>
      </c>
      <c r="E155" s="383">
        <f>'[1]ECO-03.'!I2348</f>
        <v>249989.00769357366</v>
      </c>
      <c r="F155" s="118">
        <f t="shared" si="52"/>
        <v>124994.50384678683</v>
      </c>
      <c r="H155" s="344" t="s">
        <v>375</v>
      </c>
      <c r="I155" s="389" t="s">
        <v>375</v>
      </c>
      <c r="J155" s="219" t="s">
        <v>42</v>
      </c>
      <c r="K155" s="220" t="s">
        <v>243</v>
      </c>
      <c r="L155" s="221">
        <v>0.5</v>
      </c>
      <c r="M155" s="210">
        <v>249989.00769357366</v>
      </c>
      <c r="N155" s="116">
        <v>124994.50384678683</v>
      </c>
      <c r="O155" s="110">
        <v>1</v>
      </c>
      <c r="P155" s="150"/>
      <c r="Q155" s="116"/>
      <c r="R155" s="116"/>
      <c r="S155" s="116"/>
      <c r="T155" s="116"/>
      <c r="U155" s="118"/>
      <c r="V155" s="113"/>
      <c r="W155" s="114">
        <f t="shared" si="42"/>
        <v>0</v>
      </c>
      <c r="X155" s="115">
        <f t="shared" si="43"/>
        <v>0</v>
      </c>
      <c r="Y155" s="116"/>
      <c r="Z155" s="117" t="str">
        <f t="shared" si="44"/>
        <v/>
      </c>
      <c r="AA155" s="118">
        <f t="shared" si="45"/>
        <v>0</v>
      </c>
      <c r="AB155" s="119">
        <f t="shared" si="46"/>
        <v>0</v>
      </c>
      <c r="AC155" s="120">
        <f t="shared" si="46"/>
        <v>0</v>
      </c>
      <c r="AD155" s="115">
        <f t="shared" si="47"/>
        <v>0</v>
      </c>
      <c r="AE155" s="117">
        <f t="shared" si="48"/>
        <v>0</v>
      </c>
      <c r="AF155" s="117" t="str">
        <f t="shared" si="49"/>
        <v/>
      </c>
      <c r="AG155" s="118">
        <f t="shared" si="50"/>
        <v>0</v>
      </c>
    </row>
    <row r="156" spans="1:33" ht="16.5" customHeight="1" outlineLevel="1" x14ac:dyDescent="0.55000000000000004">
      <c r="A156" s="349" t="s">
        <v>376</v>
      </c>
      <c r="B156" s="390" t="s">
        <v>45</v>
      </c>
      <c r="C156" s="351" t="s">
        <v>225</v>
      </c>
      <c r="D156" s="168">
        <f>'[1]ECO-03.'!G2349</f>
        <v>1</v>
      </c>
      <c r="E156" s="402">
        <f>'[1]ECO-03.'!I2349+'[1]ECO-03.'!N2349</f>
        <v>712199.21603928483</v>
      </c>
      <c r="F156" s="112">
        <f t="shared" si="52"/>
        <v>712199.21603928483</v>
      </c>
      <c r="H156" s="349" t="s">
        <v>376</v>
      </c>
      <c r="I156" s="389" t="s">
        <v>376</v>
      </c>
      <c r="J156" s="219" t="s">
        <v>45</v>
      </c>
      <c r="K156" s="220" t="s">
        <v>225</v>
      </c>
      <c r="L156" s="221">
        <v>1</v>
      </c>
      <c r="M156" s="210">
        <v>712199.21603928483</v>
      </c>
      <c r="N156" s="116">
        <v>712199.21603928483</v>
      </c>
      <c r="O156" s="110">
        <v>1</v>
      </c>
      <c r="P156" s="150"/>
      <c r="Q156" s="116"/>
      <c r="R156" s="116"/>
      <c r="S156" s="116"/>
      <c r="T156" s="116"/>
      <c r="U156" s="118"/>
      <c r="V156" s="113"/>
      <c r="W156" s="114">
        <f t="shared" si="42"/>
        <v>0</v>
      </c>
      <c r="X156" s="115">
        <f t="shared" si="43"/>
        <v>0</v>
      </c>
      <c r="Y156" s="116"/>
      <c r="Z156" s="117" t="str">
        <f t="shared" si="44"/>
        <v/>
      </c>
      <c r="AA156" s="118">
        <f t="shared" si="45"/>
        <v>0</v>
      </c>
      <c r="AB156" s="119">
        <f t="shared" si="46"/>
        <v>0</v>
      </c>
      <c r="AC156" s="120">
        <f t="shared" si="46"/>
        <v>0</v>
      </c>
      <c r="AD156" s="115">
        <f t="shared" si="47"/>
        <v>0</v>
      </c>
      <c r="AE156" s="117">
        <f t="shared" si="48"/>
        <v>0</v>
      </c>
      <c r="AF156" s="117" t="str">
        <f t="shared" si="49"/>
        <v/>
      </c>
      <c r="AG156" s="118">
        <f t="shared" si="50"/>
        <v>0</v>
      </c>
    </row>
    <row r="157" spans="1:33" ht="16.5" customHeight="1" outlineLevel="1" x14ac:dyDescent="0.55000000000000004">
      <c r="A157" s="349" t="s">
        <v>377</v>
      </c>
      <c r="B157" s="390" t="s">
        <v>43</v>
      </c>
      <c r="C157" s="387" t="s">
        <v>235</v>
      </c>
      <c r="D157" s="168">
        <f>'[1]ECO-03.'!G2350</f>
        <v>2</v>
      </c>
      <c r="E157" s="402">
        <f>'[1]ECO-03.'!I2350+'[1]ECO-03.'!N2350</f>
        <v>96384.293903983198</v>
      </c>
      <c r="F157" s="112">
        <f t="shared" si="52"/>
        <v>192768.5878079664</v>
      </c>
      <c r="H157" s="349" t="s">
        <v>377</v>
      </c>
      <c r="I157" s="389" t="s">
        <v>377</v>
      </c>
      <c r="J157" s="219" t="s">
        <v>43</v>
      </c>
      <c r="K157" s="220" t="s">
        <v>235</v>
      </c>
      <c r="L157" s="221">
        <v>2</v>
      </c>
      <c r="M157" s="210">
        <v>96384.293903983198</v>
      </c>
      <c r="N157" s="116">
        <v>192768.5878079664</v>
      </c>
      <c r="O157" s="110">
        <v>1</v>
      </c>
      <c r="P157" s="150"/>
      <c r="Q157" s="116"/>
      <c r="R157" s="116"/>
      <c r="S157" s="116"/>
      <c r="T157" s="116"/>
      <c r="U157" s="118"/>
      <c r="V157" s="113"/>
      <c r="W157" s="114">
        <f t="shared" si="42"/>
        <v>0</v>
      </c>
      <c r="X157" s="115">
        <f t="shared" si="43"/>
        <v>0</v>
      </c>
      <c r="Y157" s="116"/>
      <c r="Z157" s="117" t="str">
        <f t="shared" si="44"/>
        <v/>
      </c>
      <c r="AA157" s="118">
        <f t="shared" si="45"/>
        <v>0</v>
      </c>
      <c r="AB157" s="119">
        <f t="shared" si="46"/>
        <v>0</v>
      </c>
      <c r="AC157" s="120">
        <f t="shared" si="46"/>
        <v>0</v>
      </c>
      <c r="AD157" s="115">
        <f t="shared" si="47"/>
        <v>0</v>
      </c>
      <c r="AE157" s="117">
        <f t="shared" si="48"/>
        <v>0</v>
      </c>
      <c r="AF157" s="117" t="str">
        <f t="shared" si="49"/>
        <v/>
      </c>
      <c r="AG157" s="118">
        <f t="shared" si="50"/>
        <v>0</v>
      </c>
    </row>
    <row r="158" spans="1:33" ht="16.5" customHeight="1" outlineLevel="1" x14ac:dyDescent="0.55000000000000004">
      <c r="A158" s="385" t="s">
        <v>378</v>
      </c>
      <c r="B158" s="413" t="s">
        <v>40</v>
      </c>
      <c r="C158" s="387"/>
      <c r="D158" s="397"/>
      <c r="E158" s="402"/>
      <c r="F158" s="399"/>
      <c r="H158" s="385" t="s">
        <v>378</v>
      </c>
      <c r="I158" s="389" t="s">
        <v>378</v>
      </c>
      <c r="J158" s="219" t="s">
        <v>40</v>
      </c>
      <c r="K158" s="220"/>
      <c r="L158" s="221"/>
      <c r="M158" s="210"/>
      <c r="N158" s="116"/>
      <c r="O158" s="110"/>
      <c r="P158" s="150"/>
      <c r="Q158" s="116"/>
      <c r="R158" s="116"/>
      <c r="S158" s="116"/>
      <c r="T158" s="116"/>
      <c r="U158" s="118"/>
      <c r="V158" s="113"/>
      <c r="W158" s="114"/>
      <c r="X158" s="115"/>
      <c r="Y158" s="116"/>
      <c r="Z158" s="117"/>
      <c r="AA158" s="118"/>
      <c r="AB158" s="119"/>
      <c r="AC158" s="120"/>
      <c r="AD158" s="115"/>
      <c r="AE158" s="117"/>
      <c r="AF158" s="117"/>
      <c r="AG158" s="118"/>
    </row>
    <row r="159" spans="1:33" ht="16.5" customHeight="1" outlineLevel="1" x14ac:dyDescent="0.55000000000000004">
      <c r="A159" s="344" t="s">
        <v>379</v>
      </c>
      <c r="B159" s="384" t="s">
        <v>38</v>
      </c>
      <c r="C159" s="167" t="s">
        <v>243</v>
      </c>
      <c r="D159" s="168">
        <f>'[1]ECO-03.'!G2403</f>
        <v>2</v>
      </c>
      <c r="E159" s="383">
        <f>'[1]ECO-03.'!I2403</f>
        <v>80582.65320565569</v>
      </c>
      <c r="F159" s="118">
        <f t="shared" ref="F159:F162" si="53">D159*E159</f>
        <v>161165.30641131138</v>
      </c>
      <c r="H159" s="344" t="s">
        <v>379</v>
      </c>
      <c r="I159" s="389" t="s">
        <v>379</v>
      </c>
      <c r="J159" s="219" t="s">
        <v>38</v>
      </c>
      <c r="K159" s="220" t="s">
        <v>243</v>
      </c>
      <c r="L159" s="221">
        <v>2</v>
      </c>
      <c r="M159" s="210">
        <v>80582.65320565569</v>
      </c>
      <c r="N159" s="116">
        <v>161165.30641131138</v>
      </c>
      <c r="O159" s="110">
        <v>1</v>
      </c>
      <c r="P159" s="150"/>
      <c r="Q159" s="116"/>
      <c r="R159" s="116"/>
      <c r="S159" s="116"/>
      <c r="T159" s="116"/>
      <c r="U159" s="118"/>
      <c r="V159" s="113"/>
      <c r="W159" s="114">
        <f t="shared" si="42"/>
        <v>0</v>
      </c>
      <c r="X159" s="115">
        <f t="shared" si="43"/>
        <v>0</v>
      </c>
      <c r="Y159" s="116"/>
      <c r="Z159" s="117" t="str">
        <f t="shared" si="44"/>
        <v/>
      </c>
      <c r="AA159" s="118">
        <f t="shared" si="45"/>
        <v>0</v>
      </c>
      <c r="AB159" s="119">
        <f t="shared" si="46"/>
        <v>0</v>
      </c>
      <c r="AC159" s="120">
        <f t="shared" si="46"/>
        <v>0</v>
      </c>
      <c r="AD159" s="115">
        <f t="shared" si="47"/>
        <v>0</v>
      </c>
      <c r="AE159" s="117">
        <f t="shared" si="48"/>
        <v>0</v>
      </c>
      <c r="AF159" s="117" t="str">
        <f t="shared" si="49"/>
        <v/>
      </c>
      <c r="AG159" s="118">
        <f t="shared" si="50"/>
        <v>0</v>
      </c>
    </row>
    <row r="160" spans="1:33" ht="16.5" customHeight="1" outlineLevel="1" x14ac:dyDescent="0.55000000000000004">
      <c r="A160" s="344" t="s">
        <v>380</v>
      </c>
      <c r="B160" s="384" t="s">
        <v>42</v>
      </c>
      <c r="C160" s="167" t="s">
        <v>243</v>
      </c>
      <c r="D160" s="168">
        <f>'[1]ECO-03.'!G2404</f>
        <v>2</v>
      </c>
      <c r="E160" s="383">
        <f>'[1]ECO-03.'!I2404</f>
        <v>249989.00769357366</v>
      </c>
      <c r="F160" s="118">
        <f t="shared" si="53"/>
        <v>499978.01538714732</v>
      </c>
      <c r="H160" s="344" t="s">
        <v>380</v>
      </c>
      <c r="I160" s="389" t="s">
        <v>380</v>
      </c>
      <c r="J160" s="219" t="s">
        <v>42</v>
      </c>
      <c r="K160" s="220" t="s">
        <v>243</v>
      </c>
      <c r="L160" s="221">
        <v>2</v>
      </c>
      <c r="M160" s="210">
        <v>249989.00769357366</v>
      </c>
      <c r="N160" s="116">
        <v>499978.01538714732</v>
      </c>
      <c r="O160" s="110">
        <v>1</v>
      </c>
      <c r="P160" s="150"/>
      <c r="Q160" s="116"/>
      <c r="R160" s="116"/>
      <c r="S160" s="116"/>
      <c r="T160" s="116"/>
      <c r="U160" s="118"/>
      <c r="V160" s="113"/>
      <c r="W160" s="114">
        <f t="shared" si="42"/>
        <v>0</v>
      </c>
      <c r="X160" s="115">
        <f t="shared" si="43"/>
        <v>0</v>
      </c>
      <c r="Y160" s="116"/>
      <c r="Z160" s="117" t="str">
        <f t="shared" si="44"/>
        <v/>
      </c>
      <c r="AA160" s="118">
        <f t="shared" si="45"/>
        <v>0</v>
      </c>
      <c r="AB160" s="119">
        <f t="shared" si="46"/>
        <v>0</v>
      </c>
      <c r="AC160" s="120">
        <f t="shared" si="46"/>
        <v>0</v>
      </c>
      <c r="AD160" s="115">
        <f t="shared" si="47"/>
        <v>0</v>
      </c>
      <c r="AE160" s="117">
        <f t="shared" si="48"/>
        <v>0</v>
      </c>
      <c r="AF160" s="117" t="str">
        <f t="shared" si="49"/>
        <v/>
      </c>
      <c r="AG160" s="118">
        <f t="shared" si="50"/>
        <v>0</v>
      </c>
    </row>
    <row r="161" spans="1:33" ht="16.5" customHeight="1" outlineLevel="1" x14ac:dyDescent="0.55000000000000004">
      <c r="A161" s="349" t="s">
        <v>381</v>
      </c>
      <c r="B161" s="390" t="s">
        <v>41</v>
      </c>
      <c r="C161" s="387" t="s">
        <v>235</v>
      </c>
      <c r="D161" s="168">
        <f>'[1]ECO-03.'!G2405</f>
        <v>8</v>
      </c>
      <c r="E161" s="402">
        <f>'[1]ECO-03.'!N2405+'[1]ECO-03.'!I2405</f>
        <v>174036.28487924318</v>
      </c>
      <c r="F161" s="112">
        <f t="shared" si="53"/>
        <v>1392290.2790339454</v>
      </c>
      <c r="H161" s="349" t="s">
        <v>381</v>
      </c>
      <c r="I161" s="389" t="s">
        <v>381</v>
      </c>
      <c r="J161" s="219" t="s">
        <v>41</v>
      </c>
      <c r="K161" s="220" t="s">
        <v>235</v>
      </c>
      <c r="L161" s="221">
        <v>8</v>
      </c>
      <c r="M161" s="210">
        <v>174036.28487924318</v>
      </c>
      <c r="N161" s="116">
        <v>1392290.2790339454</v>
      </c>
      <c r="O161" s="110">
        <v>1</v>
      </c>
      <c r="P161" s="150"/>
      <c r="Q161" s="116"/>
      <c r="R161" s="116"/>
      <c r="S161" s="116"/>
      <c r="T161" s="116"/>
      <c r="U161" s="118"/>
      <c r="V161" s="113"/>
      <c r="W161" s="114">
        <f t="shared" si="42"/>
        <v>0</v>
      </c>
      <c r="X161" s="115">
        <f t="shared" si="43"/>
        <v>0</v>
      </c>
      <c r="Y161" s="116"/>
      <c r="Z161" s="117" t="str">
        <f t="shared" si="44"/>
        <v/>
      </c>
      <c r="AA161" s="118">
        <f t="shared" si="45"/>
        <v>0</v>
      </c>
      <c r="AB161" s="119">
        <f t="shared" si="46"/>
        <v>0</v>
      </c>
      <c r="AC161" s="120">
        <f t="shared" si="46"/>
        <v>0</v>
      </c>
      <c r="AD161" s="115">
        <f t="shared" si="47"/>
        <v>0</v>
      </c>
      <c r="AE161" s="117">
        <f t="shared" si="48"/>
        <v>0</v>
      </c>
      <c r="AF161" s="117" t="str">
        <f t="shared" si="49"/>
        <v/>
      </c>
      <c r="AG161" s="118">
        <f t="shared" si="50"/>
        <v>0</v>
      </c>
    </row>
    <row r="162" spans="1:33" ht="16.5" customHeight="1" outlineLevel="1" x14ac:dyDescent="0.55000000000000004">
      <c r="A162" s="349" t="s">
        <v>382</v>
      </c>
      <c r="B162" s="390" t="s">
        <v>39</v>
      </c>
      <c r="C162" s="387" t="s">
        <v>235</v>
      </c>
      <c r="D162" s="168">
        <f>'[1]ECO-03.'!G2406</f>
        <v>8</v>
      </c>
      <c r="E162" s="402">
        <f>'[1]ECO-03.'!N2406+'[1]ECO-03.'!I2406</f>
        <v>71196.661996054027</v>
      </c>
      <c r="F162" s="112">
        <f t="shared" si="53"/>
        <v>569573.29596843221</v>
      </c>
      <c r="H162" s="349" t="s">
        <v>382</v>
      </c>
      <c r="I162" s="389" t="s">
        <v>382</v>
      </c>
      <c r="J162" s="219" t="s">
        <v>39</v>
      </c>
      <c r="K162" s="220" t="s">
        <v>235</v>
      </c>
      <c r="L162" s="221">
        <v>8</v>
      </c>
      <c r="M162" s="210">
        <v>71196.661996054027</v>
      </c>
      <c r="N162" s="116">
        <v>569573.29596843221</v>
      </c>
      <c r="O162" s="110">
        <v>1</v>
      </c>
      <c r="P162" s="150"/>
      <c r="Q162" s="116"/>
      <c r="R162" s="116"/>
      <c r="S162" s="116"/>
      <c r="T162" s="116"/>
      <c r="U162" s="118"/>
      <c r="V162" s="113"/>
      <c r="W162" s="114">
        <f t="shared" si="42"/>
        <v>0</v>
      </c>
      <c r="X162" s="115">
        <f t="shared" si="43"/>
        <v>0</v>
      </c>
      <c r="Y162" s="116"/>
      <c r="Z162" s="117" t="str">
        <f t="shared" si="44"/>
        <v/>
      </c>
      <c r="AA162" s="118">
        <f t="shared" si="45"/>
        <v>0</v>
      </c>
      <c r="AB162" s="119">
        <f t="shared" si="46"/>
        <v>0</v>
      </c>
      <c r="AC162" s="120">
        <f t="shared" si="46"/>
        <v>0</v>
      </c>
      <c r="AD162" s="115">
        <f t="shared" si="47"/>
        <v>0</v>
      </c>
      <c r="AE162" s="117">
        <f t="shared" si="48"/>
        <v>0</v>
      </c>
      <c r="AF162" s="117" t="str">
        <f t="shared" si="49"/>
        <v/>
      </c>
      <c r="AG162" s="118">
        <f t="shared" si="50"/>
        <v>0</v>
      </c>
    </row>
    <row r="163" spans="1:33" ht="16.5" customHeight="1" outlineLevel="1" x14ac:dyDescent="0.55000000000000004">
      <c r="A163" s="385" t="s">
        <v>383</v>
      </c>
      <c r="B163" s="413" t="s">
        <v>32</v>
      </c>
      <c r="C163" s="387"/>
      <c r="D163" s="397"/>
      <c r="E163" s="402"/>
      <c r="F163" s="399"/>
      <c r="H163" s="385" t="s">
        <v>383</v>
      </c>
      <c r="I163" s="389" t="s">
        <v>383</v>
      </c>
      <c r="J163" s="219" t="s">
        <v>32</v>
      </c>
      <c r="K163" s="220"/>
      <c r="L163" s="221"/>
      <c r="M163" s="210"/>
      <c r="N163" s="116"/>
      <c r="O163" s="110"/>
      <c r="P163" s="150"/>
      <c r="Q163" s="116"/>
      <c r="R163" s="116"/>
      <c r="S163" s="116"/>
      <c r="T163" s="116"/>
      <c r="U163" s="118"/>
      <c r="V163" s="113"/>
      <c r="W163" s="114"/>
      <c r="X163" s="115"/>
      <c r="Y163" s="116"/>
      <c r="Z163" s="117"/>
      <c r="AA163" s="118"/>
      <c r="AB163" s="119"/>
      <c r="AC163" s="120"/>
      <c r="AD163" s="115"/>
      <c r="AE163" s="117"/>
      <c r="AF163" s="117"/>
      <c r="AG163" s="118"/>
    </row>
    <row r="164" spans="1:33" ht="16.5" customHeight="1" outlineLevel="1" x14ac:dyDescent="0.55000000000000004">
      <c r="A164" s="344" t="s">
        <v>384</v>
      </c>
      <c r="B164" s="384" t="s">
        <v>38</v>
      </c>
      <c r="C164" s="167" t="s">
        <v>243</v>
      </c>
      <c r="D164" s="168">
        <f>'[1]ECO-03.'!G2459</f>
        <v>10</v>
      </c>
      <c r="E164" s="383">
        <f>'[1]ECO-03.'!I2459</f>
        <v>80582.65320565569</v>
      </c>
      <c r="F164" s="118">
        <f t="shared" ref="F164:F170" si="54">D164*E164</f>
        <v>805826.5320565569</v>
      </c>
      <c r="H164" s="344" t="s">
        <v>384</v>
      </c>
      <c r="I164" s="389" t="s">
        <v>384</v>
      </c>
      <c r="J164" s="219" t="s">
        <v>38</v>
      </c>
      <c r="K164" s="220" t="s">
        <v>243</v>
      </c>
      <c r="L164" s="221">
        <v>10</v>
      </c>
      <c r="M164" s="210">
        <v>80582.65320565569</v>
      </c>
      <c r="N164" s="116">
        <v>805826.5320565569</v>
      </c>
      <c r="O164" s="110">
        <v>1</v>
      </c>
      <c r="P164" s="150"/>
      <c r="Q164" s="116"/>
      <c r="R164" s="116"/>
      <c r="S164" s="116"/>
      <c r="T164" s="116"/>
      <c r="U164" s="118"/>
      <c r="V164" s="113"/>
      <c r="W164" s="114">
        <f t="shared" si="42"/>
        <v>0</v>
      </c>
      <c r="X164" s="115">
        <f t="shared" si="43"/>
        <v>0</v>
      </c>
      <c r="Y164" s="116"/>
      <c r="Z164" s="117" t="str">
        <f t="shared" si="44"/>
        <v/>
      </c>
      <c r="AA164" s="118">
        <f t="shared" si="45"/>
        <v>0</v>
      </c>
      <c r="AB164" s="119">
        <f t="shared" si="46"/>
        <v>0</v>
      </c>
      <c r="AC164" s="120">
        <f t="shared" si="46"/>
        <v>0</v>
      </c>
      <c r="AD164" s="115">
        <f t="shared" si="47"/>
        <v>0</v>
      </c>
      <c r="AE164" s="117">
        <f t="shared" si="48"/>
        <v>0</v>
      </c>
      <c r="AF164" s="117" t="str">
        <f t="shared" si="49"/>
        <v/>
      </c>
      <c r="AG164" s="118">
        <f t="shared" si="50"/>
        <v>0</v>
      </c>
    </row>
    <row r="165" spans="1:33" ht="16.5" customHeight="1" outlineLevel="1" x14ac:dyDescent="0.55000000000000004">
      <c r="A165" s="344" t="s">
        <v>385</v>
      </c>
      <c r="B165" s="384" t="s">
        <v>37</v>
      </c>
      <c r="C165" s="167" t="s">
        <v>243</v>
      </c>
      <c r="D165" s="168">
        <f>'[1]ECO-03.'!G2460</f>
        <v>3</v>
      </c>
      <c r="E165" s="383">
        <f>'[1]ECO-03.'!N2460+'[1]ECO-03.'!I2460</f>
        <v>30703.080597485692</v>
      </c>
      <c r="F165" s="118">
        <f t="shared" si="54"/>
        <v>92109.241792457076</v>
      </c>
      <c r="H165" s="344" t="s">
        <v>385</v>
      </c>
      <c r="I165" s="389" t="s">
        <v>385</v>
      </c>
      <c r="J165" s="219" t="s">
        <v>37</v>
      </c>
      <c r="K165" s="220" t="s">
        <v>243</v>
      </c>
      <c r="L165" s="221">
        <v>3</v>
      </c>
      <c r="M165" s="210">
        <v>30703.080597485692</v>
      </c>
      <c r="N165" s="116">
        <v>92109.241792457076</v>
      </c>
      <c r="O165" s="110">
        <v>1</v>
      </c>
      <c r="P165" s="150"/>
      <c r="Q165" s="116"/>
      <c r="R165" s="116"/>
      <c r="S165" s="116"/>
      <c r="T165" s="116"/>
      <c r="U165" s="118"/>
      <c r="V165" s="113"/>
      <c r="W165" s="114">
        <f t="shared" si="42"/>
        <v>0</v>
      </c>
      <c r="X165" s="115">
        <f t="shared" si="43"/>
        <v>0</v>
      </c>
      <c r="Y165" s="116"/>
      <c r="Z165" s="117" t="str">
        <f t="shared" si="44"/>
        <v/>
      </c>
      <c r="AA165" s="118">
        <f t="shared" si="45"/>
        <v>0</v>
      </c>
      <c r="AB165" s="119">
        <f t="shared" si="46"/>
        <v>0</v>
      </c>
      <c r="AC165" s="120">
        <f t="shared" si="46"/>
        <v>0</v>
      </c>
      <c r="AD165" s="115">
        <f t="shared" si="47"/>
        <v>0</v>
      </c>
      <c r="AE165" s="117">
        <f t="shared" si="48"/>
        <v>0</v>
      </c>
      <c r="AF165" s="117" t="str">
        <f t="shared" si="49"/>
        <v/>
      </c>
      <c r="AG165" s="118">
        <f t="shared" si="50"/>
        <v>0</v>
      </c>
    </row>
    <row r="166" spans="1:33" ht="16.5" customHeight="1" outlineLevel="1" x14ac:dyDescent="0.55000000000000004">
      <c r="A166" s="344" t="s">
        <v>386</v>
      </c>
      <c r="B166" s="390" t="s">
        <v>36</v>
      </c>
      <c r="C166" s="387" t="s">
        <v>243</v>
      </c>
      <c r="D166" s="168">
        <f>'[1]ECO-03.'!G2461</f>
        <v>4</v>
      </c>
      <c r="E166" s="383">
        <f>'[1]ECO-03.'!N2461+'[1]ECO-03.'!I2461</f>
        <v>27147.320944425224</v>
      </c>
      <c r="F166" s="112">
        <f t="shared" si="54"/>
        <v>108589.2837777009</v>
      </c>
      <c r="H166" s="344" t="s">
        <v>386</v>
      </c>
      <c r="I166" s="389" t="s">
        <v>386</v>
      </c>
      <c r="J166" s="219" t="s">
        <v>36</v>
      </c>
      <c r="K166" s="220" t="s">
        <v>243</v>
      </c>
      <c r="L166" s="221">
        <v>4</v>
      </c>
      <c r="M166" s="210">
        <v>27147.320944425224</v>
      </c>
      <c r="N166" s="116">
        <v>108589.2837777009</v>
      </c>
      <c r="O166" s="110">
        <v>1</v>
      </c>
      <c r="P166" s="150"/>
      <c r="Q166" s="116"/>
      <c r="R166" s="116"/>
      <c r="S166" s="116"/>
      <c r="T166" s="116"/>
      <c r="U166" s="118"/>
      <c r="V166" s="113"/>
      <c r="W166" s="114">
        <f t="shared" si="42"/>
        <v>0</v>
      </c>
      <c r="X166" s="115">
        <f t="shared" si="43"/>
        <v>0</v>
      </c>
      <c r="Y166" s="116"/>
      <c r="Z166" s="117" t="str">
        <f t="shared" si="44"/>
        <v/>
      </c>
      <c r="AA166" s="118">
        <f t="shared" si="45"/>
        <v>0</v>
      </c>
      <c r="AB166" s="119">
        <f t="shared" si="46"/>
        <v>0</v>
      </c>
      <c r="AC166" s="120">
        <f t="shared" si="46"/>
        <v>0</v>
      </c>
      <c r="AD166" s="115">
        <f t="shared" si="47"/>
        <v>0</v>
      </c>
      <c r="AE166" s="117">
        <f t="shared" si="48"/>
        <v>0</v>
      </c>
      <c r="AF166" s="117" t="str">
        <f t="shared" si="49"/>
        <v/>
      </c>
      <c r="AG166" s="118">
        <f t="shared" si="50"/>
        <v>0</v>
      </c>
    </row>
    <row r="167" spans="1:33" ht="16.5" customHeight="1" outlineLevel="1" x14ac:dyDescent="0.55000000000000004">
      <c r="A167" s="344" t="s">
        <v>387</v>
      </c>
      <c r="B167" s="390" t="s">
        <v>35</v>
      </c>
      <c r="C167" s="387" t="s">
        <v>239</v>
      </c>
      <c r="D167" s="168">
        <f>'[1]ECO-03.'!G2462</f>
        <v>40</v>
      </c>
      <c r="E167" s="383">
        <f>'[1]ECO-03.'!N2462+'[1]ECO-03.'!I2462</f>
        <v>6032.7379876500499</v>
      </c>
      <c r="F167" s="112">
        <f t="shared" si="54"/>
        <v>241309.51950600199</v>
      </c>
      <c r="H167" s="344" t="s">
        <v>387</v>
      </c>
      <c r="I167" s="389" t="s">
        <v>387</v>
      </c>
      <c r="J167" s="219" t="s">
        <v>35</v>
      </c>
      <c r="K167" s="220" t="s">
        <v>239</v>
      </c>
      <c r="L167" s="221">
        <v>40</v>
      </c>
      <c r="M167" s="210">
        <v>6032.7379876500499</v>
      </c>
      <c r="N167" s="116">
        <v>241309.51950600199</v>
      </c>
      <c r="O167" s="110">
        <v>1</v>
      </c>
      <c r="P167" s="150"/>
      <c r="Q167" s="116"/>
      <c r="R167" s="116"/>
      <c r="S167" s="116"/>
      <c r="T167" s="116"/>
      <c r="U167" s="118"/>
      <c r="V167" s="113"/>
      <c r="W167" s="114">
        <f t="shared" si="42"/>
        <v>0</v>
      </c>
      <c r="X167" s="115">
        <f t="shared" si="43"/>
        <v>0</v>
      </c>
      <c r="Y167" s="116"/>
      <c r="Z167" s="117" t="str">
        <f t="shared" si="44"/>
        <v/>
      </c>
      <c r="AA167" s="118">
        <f t="shared" si="45"/>
        <v>0</v>
      </c>
      <c r="AB167" s="119">
        <f t="shared" si="46"/>
        <v>0</v>
      </c>
      <c r="AC167" s="120">
        <f t="shared" si="46"/>
        <v>0</v>
      </c>
      <c r="AD167" s="115">
        <f t="shared" si="47"/>
        <v>0</v>
      </c>
      <c r="AE167" s="117">
        <f t="shared" si="48"/>
        <v>0</v>
      </c>
      <c r="AF167" s="117" t="str">
        <f t="shared" si="49"/>
        <v/>
      </c>
      <c r="AG167" s="118">
        <f t="shared" si="50"/>
        <v>0</v>
      </c>
    </row>
    <row r="168" spans="1:33" ht="16.5" customHeight="1" outlineLevel="1" x14ac:dyDescent="0.55000000000000004">
      <c r="A168" s="344" t="s">
        <v>388</v>
      </c>
      <c r="B168" s="384" t="s">
        <v>34</v>
      </c>
      <c r="C168" s="167" t="s">
        <v>243</v>
      </c>
      <c r="D168" s="168">
        <f>'[1]ECO-03.'!G2463</f>
        <v>4.2</v>
      </c>
      <c r="E168" s="383">
        <f>'[1]ECO-03.'!N2463+'[1]ECO-03.'!I2463</f>
        <v>581410.39693214034</v>
      </c>
      <c r="F168" s="118">
        <f t="shared" si="54"/>
        <v>2441923.6671149894</v>
      </c>
      <c r="H168" s="344" t="s">
        <v>388</v>
      </c>
      <c r="I168" s="389" t="s">
        <v>388</v>
      </c>
      <c r="J168" s="219" t="s">
        <v>34</v>
      </c>
      <c r="K168" s="220" t="s">
        <v>243</v>
      </c>
      <c r="L168" s="221">
        <v>4.2</v>
      </c>
      <c r="M168" s="210">
        <v>581410.39693214034</v>
      </c>
      <c r="N168" s="116">
        <v>2441923.6671149894</v>
      </c>
      <c r="O168" s="110">
        <v>1</v>
      </c>
      <c r="P168" s="150"/>
      <c r="Q168" s="116"/>
      <c r="R168" s="116"/>
      <c r="S168" s="116"/>
      <c r="T168" s="116"/>
      <c r="U168" s="118"/>
      <c r="V168" s="113"/>
      <c r="W168" s="114">
        <f t="shared" si="42"/>
        <v>0</v>
      </c>
      <c r="X168" s="115">
        <f t="shared" si="43"/>
        <v>0</v>
      </c>
      <c r="Y168" s="116"/>
      <c r="Z168" s="117" t="str">
        <f t="shared" si="44"/>
        <v/>
      </c>
      <c r="AA168" s="118">
        <f t="shared" si="45"/>
        <v>0</v>
      </c>
      <c r="AB168" s="119">
        <f t="shared" si="46"/>
        <v>0</v>
      </c>
      <c r="AC168" s="120">
        <f t="shared" si="46"/>
        <v>0</v>
      </c>
      <c r="AD168" s="115">
        <f t="shared" si="47"/>
        <v>0</v>
      </c>
      <c r="AE168" s="117">
        <f t="shared" si="48"/>
        <v>0</v>
      </c>
      <c r="AF168" s="117" t="str">
        <f t="shared" si="49"/>
        <v/>
      </c>
      <c r="AG168" s="118">
        <f t="shared" si="50"/>
        <v>0</v>
      </c>
    </row>
    <row r="169" spans="1:33" ht="16.5" customHeight="1" outlineLevel="1" x14ac:dyDescent="0.55000000000000004">
      <c r="A169" s="344" t="s">
        <v>389</v>
      </c>
      <c r="B169" s="384" t="s">
        <v>33</v>
      </c>
      <c r="C169" s="167" t="s">
        <v>239</v>
      </c>
      <c r="D169" s="168">
        <f>'[1]ECO-03.'!G2464</f>
        <v>19.5</v>
      </c>
      <c r="E169" s="383">
        <f>'[1]ECO-03.'!N2464+'[1]ECO-03.'!I2464</f>
        <v>19175.488603601945</v>
      </c>
      <c r="F169" s="118">
        <f t="shared" si="54"/>
        <v>373922.02777023794</v>
      </c>
      <c r="H169" s="344" t="s">
        <v>389</v>
      </c>
      <c r="I169" s="389" t="s">
        <v>389</v>
      </c>
      <c r="J169" s="219" t="s">
        <v>33</v>
      </c>
      <c r="K169" s="220" t="s">
        <v>239</v>
      </c>
      <c r="L169" s="221">
        <v>19.5</v>
      </c>
      <c r="M169" s="210">
        <v>19175.488603601945</v>
      </c>
      <c r="N169" s="116">
        <v>373922.02777023794</v>
      </c>
      <c r="O169" s="110">
        <v>1</v>
      </c>
      <c r="P169" s="150"/>
      <c r="Q169" s="116"/>
      <c r="R169" s="116"/>
      <c r="S169" s="116"/>
      <c r="T169" s="116"/>
      <c r="U169" s="118"/>
      <c r="V169" s="113"/>
      <c r="W169" s="114">
        <f t="shared" si="42"/>
        <v>0</v>
      </c>
      <c r="X169" s="115">
        <f t="shared" si="43"/>
        <v>0</v>
      </c>
      <c r="Y169" s="116"/>
      <c r="Z169" s="117" t="str">
        <f t="shared" si="44"/>
        <v/>
      </c>
      <c r="AA169" s="118">
        <f t="shared" si="45"/>
        <v>0</v>
      </c>
      <c r="AB169" s="119">
        <f t="shared" si="46"/>
        <v>0</v>
      </c>
      <c r="AC169" s="120">
        <f t="shared" si="46"/>
        <v>0</v>
      </c>
      <c r="AD169" s="115">
        <f t="shared" si="47"/>
        <v>0</v>
      </c>
      <c r="AE169" s="117">
        <f t="shared" si="48"/>
        <v>0</v>
      </c>
      <c r="AF169" s="117" t="str">
        <f t="shared" si="49"/>
        <v/>
      </c>
      <c r="AG169" s="118">
        <f t="shared" si="50"/>
        <v>0</v>
      </c>
    </row>
    <row r="170" spans="1:33" ht="16.5" customHeight="1" outlineLevel="1" x14ac:dyDescent="0.55000000000000004">
      <c r="A170" s="344" t="s">
        <v>390</v>
      </c>
      <c r="B170" s="433" t="s">
        <v>31</v>
      </c>
      <c r="C170" s="351" t="s">
        <v>225</v>
      </c>
      <c r="D170" s="168">
        <f>'[1]ECO-03.'!G2465</f>
        <v>1</v>
      </c>
      <c r="E170" s="383">
        <f>'[1]ECO-03.'!N2465+'[1]ECO-03.'!I2465</f>
        <v>128067.61462294061</v>
      </c>
      <c r="F170" s="112">
        <f t="shared" si="54"/>
        <v>128067.61462294061</v>
      </c>
      <c r="H170" s="344" t="s">
        <v>390</v>
      </c>
      <c r="I170" s="389" t="s">
        <v>390</v>
      </c>
      <c r="J170" s="219" t="s">
        <v>31</v>
      </c>
      <c r="K170" s="220" t="s">
        <v>225</v>
      </c>
      <c r="L170" s="221">
        <v>1</v>
      </c>
      <c r="M170" s="210">
        <v>128067.61462294061</v>
      </c>
      <c r="N170" s="116">
        <v>128067.61462294061</v>
      </c>
      <c r="O170" s="110">
        <v>1</v>
      </c>
      <c r="P170" s="150"/>
      <c r="Q170" s="116"/>
      <c r="R170" s="116"/>
      <c r="S170" s="116"/>
      <c r="T170" s="116"/>
      <c r="U170" s="118"/>
      <c r="V170" s="113"/>
      <c r="W170" s="114">
        <f t="shared" si="42"/>
        <v>0</v>
      </c>
      <c r="X170" s="115">
        <f t="shared" si="43"/>
        <v>0</v>
      </c>
      <c r="Y170" s="116"/>
      <c r="Z170" s="117" t="str">
        <f t="shared" si="44"/>
        <v/>
      </c>
      <c r="AA170" s="118">
        <f t="shared" si="45"/>
        <v>0</v>
      </c>
      <c r="AB170" s="119">
        <f t="shared" si="46"/>
        <v>0</v>
      </c>
      <c r="AC170" s="120">
        <f t="shared" si="46"/>
        <v>0</v>
      </c>
      <c r="AD170" s="115">
        <f t="shared" si="47"/>
        <v>0</v>
      </c>
      <c r="AE170" s="117">
        <f t="shared" si="48"/>
        <v>0</v>
      </c>
      <c r="AF170" s="117" t="str">
        <f t="shared" si="49"/>
        <v/>
      </c>
      <c r="AG170" s="118">
        <f t="shared" si="50"/>
        <v>0</v>
      </c>
    </row>
    <row r="171" spans="1:33" ht="16.5" customHeight="1" outlineLevel="1" x14ac:dyDescent="0.55000000000000004">
      <c r="A171" s="385" t="s">
        <v>391</v>
      </c>
      <c r="B171" s="413" t="s">
        <v>30</v>
      </c>
      <c r="C171" s="387"/>
      <c r="D171" s="397"/>
      <c r="E171" s="402"/>
      <c r="F171" s="399"/>
      <c r="H171" s="385" t="s">
        <v>391</v>
      </c>
      <c r="I171" s="389" t="s">
        <v>391</v>
      </c>
      <c r="J171" s="219" t="s">
        <v>30</v>
      </c>
      <c r="K171" s="220"/>
      <c r="L171" s="221"/>
      <c r="M171" s="210"/>
      <c r="N171" s="116"/>
      <c r="O171" s="110"/>
      <c r="P171" s="150"/>
      <c r="Q171" s="116"/>
      <c r="R171" s="116"/>
      <c r="S171" s="116"/>
      <c r="T171" s="116"/>
      <c r="U171" s="118"/>
      <c r="V171" s="113"/>
      <c r="W171" s="114"/>
      <c r="X171" s="115"/>
      <c r="Y171" s="116"/>
      <c r="Z171" s="117"/>
      <c r="AA171" s="118"/>
      <c r="AB171" s="119"/>
      <c r="AC171" s="120"/>
      <c r="AD171" s="115"/>
      <c r="AE171" s="117"/>
      <c r="AF171" s="117"/>
      <c r="AG171" s="118"/>
    </row>
    <row r="172" spans="1:33" ht="16.5" customHeight="1" outlineLevel="1" x14ac:dyDescent="0.55000000000000004">
      <c r="A172" s="349" t="s">
        <v>392</v>
      </c>
      <c r="B172" s="390" t="s">
        <v>29</v>
      </c>
      <c r="C172" s="387" t="s">
        <v>235</v>
      </c>
      <c r="D172" s="352">
        <v>6</v>
      </c>
      <c r="E172" s="402">
        <f>'[1]ECO-03.'!J2548</f>
        <v>204309.80064154186</v>
      </c>
      <c r="F172" s="112">
        <f t="shared" ref="F172" si="55">D172*E172</f>
        <v>1225858.8038492512</v>
      </c>
      <c r="H172" s="349" t="s">
        <v>392</v>
      </c>
      <c r="I172" s="389" t="s">
        <v>392</v>
      </c>
      <c r="J172" s="219" t="s">
        <v>29</v>
      </c>
      <c r="K172" s="220" t="s">
        <v>235</v>
      </c>
      <c r="L172" s="221">
        <v>6</v>
      </c>
      <c r="M172" s="210">
        <v>204309.80064154186</v>
      </c>
      <c r="N172" s="116">
        <v>1225858.8038492512</v>
      </c>
      <c r="O172" s="110">
        <v>1</v>
      </c>
      <c r="P172" s="150"/>
      <c r="Q172" s="116"/>
      <c r="R172" s="116"/>
      <c r="S172" s="116"/>
      <c r="T172" s="116"/>
      <c r="U172" s="118"/>
      <c r="V172" s="113"/>
      <c r="W172" s="114">
        <f t="shared" si="42"/>
        <v>0</v>
      </c>
      <c r="X172" s="115">
        <f t="shared" si="43"/>
        <v>0</v>
      </c>
      <c r="Y172" s="116"/>
      <c r="Z172" s="117" t="str">
        <f t="shared" si="44"/>
        <v/>
      </c>
      <c r="AA172" s="118">
        <f t="shared" si="45"/>
        <v>0</v>
      </c>
      <c r="AB172" s="119">
        <f t="shared" si="46"/>
        <v>0</v>
      </c>
      <c r="AC172" s="120">
        <f t="shared" si="46"/>
        <v>0</v>
      </c>
      <c r="AD172" s="115">
        <f t="shared" si="47"/>
        <v>0</v>
      </c>
      <c r="AE172" s="117">
        <f t="shared" si="48"/>
        <v>0</v>
      </c>
      <c r="AF172" s="117" t="str">
        <f t="shared" si="49"/>
        <v/>
      </c>
      <c r="AG172" s="118">
        <f t="shared" si="50"/>
        <v>0</v>
      </c>
    </row>
    <row r="173" spans="1:33" ht="16.5" customHeight="1" outlineLevel="1" x14ac:dyDescent="0.55000000000000004">
      <c r="A173" s="385" t="s">
        <v>393</v>
      </c>
      <c r="B173" s="413" t="s">
        <v>25</v>
      </c>
      <c r="C173" s="387"/>
      <c r="D173" s="397"/>
      <c r="E173" s="402"/>
      <c r="F173" s="399"/>
      <c r="H173" s="385" t="s">
        <v>393</v>
      </c>
      <c r="I173" s="389" t="s">
        <v>393</v>
      </c>
      <c r="J173" s="219" t="s">
        <v>25</v>
      </c>
      <c r="K173" s="220"/>
      <c r="L173" s="221"/>
      <c r="M173" s="210"/>
      <c r="N173" s="116"/>
      <c r="O173" s="110"/>
      <c r="P173" s="150"/>
      <c r="Q173" s="116"/>
      <c r="R173" s="116"/>
      <c r="S173" s="116"/>
      <c r="T173" s="116"/>
      <c r="U173" s="118"/>
      <c r="V173" s="113"/>
      <c r="W173" s="114"/>
      <c r="X173" s="115"/>
      <c r="Y173" s="116"/>
      <c r="Z173" s="117"/>
      <c r="AA173" s="118"/>
      <c r="AB173" s="119"/>
      <c r="AC173" s="120"/>
      <c r="AD173" s="115"/>
      <c r="AE173" s="117"/>
      <c r="AF173" s="117"/>
      <c r="AG173" s="118"/>
    </row>
    <row r="174" spans="1:33" ht="16.5" customHeight="1" outlineLevel="1" x14ac:dyDescent="0.55000000000000004">
      <c r="A174" s="396" t="s">
        <v>394</v>
      </c>
      <c r="B174" s="413" t="s">
        <v>28</v>
      </c>
      <c r="C174" s="429"/>
      <c r="D174" s="434"/>
      <c r="E174" s="431"/>
      <c r="F174" s="435"/>
      <c r="H174" s="396" t="s">
        <v>394</v>
      </c>
      <c r="I174" s="389" t="s">
        <v>394</v>
      </c>
      <c r="J174" s="219" t="s">
        <v>28</v>
      </c>
      <c r="K174" s="220"/>
      <c r="L174" s="221"/>
      <c r="M174" s="210"/>
      <c r="N174" s="116"/>
      <c r="O174" s="110"/>
      <c r="P174" s="150"/>
      <c r="Q174" s="116"/>
      <c r="R174" s="116"/>
      <c r="S174" s="116"/>
      <c r="T174" s="116"/>
      <c r="U174" s="118"/>
      <c r="V174" s="113"/>
      <c r="W174" s="114"/>
      <c r="X174" s="115"/>
      <c r="Y174" s="116"/>
      <c r="Z174" s="117"/>
      <c r="AA174" s="118"/>
      <c r="AB174" s="119"/>
      <c r="AC174" s="120"/>
      <c r="AD174" s="115"/>
      <c r="AE174" s="117"/>
      <c r="AF174" s="117"/>
      <c r="AG174" s="118"/>
    </row>
    <row r="175" spans="1:33" ht="16.5" customHeight="1" outlineLevel="1" x14ac:dyDescent="0.55000000000000004">
      <c r="A175" s="349" t="s">
        <v>395</v>
      </c>
      <c r="B175" s="390" t="s">
        <v>396</v>
      </c>
      <c r="C175" s="387" t="s">
        <v>243</v>
      </c>
      <c r="D175" s="352">
        <f>'[1]ECO-03.'!G2572</f>
        <v>1.3</v>
      </c>
      <c r="E175" s="402">
        <f>'[1]ECO-03.'!N2572+'[1]ECO-03.'!I2572</f>
        <v>37620.388036286255</v>
      </c>
      <c r="F175" s="112">
        <f t="shared" ref="F175:F183" si="56">D175*E175</f>
        <v>48906.504447172134</v>
      </c>
      <c r="H175" s="349" t="s">
        <v>395</v>
      </c>
      <c r="I175" s="389" t="s">
        <v>395</v>
      </c>
      <c r="J175" s="219" t="s">
        <v>396</v>
      </c>
      <c r="K175" s="220" t="s">
        <v>243</v>
      </c>
      <c r="L175" s="221">
        <v>1.3</v>
      </c>
      <c r="M175" s="210">
        <v>37620.388036286255</v>
      </c>
      <c r="N175" s="116">
        <v>48906.504447172134</v>
      </c>
      <c r="O175" s="110">
        <v>1</v>
      </c>
      <c r="P175" s="150"/>
      <c r="Q175" s="116"/>
      <c r="R175" s="116"/>
      <c r="S175" s="116"/>
      <c r="T175" s="116"/>
      <c r="U175" s="118"/>
      <c r="V175" s="113"/>
      <c r="W175" s="114">
        <f t="shared" si="42"/>
        <v>0</v>
      </c>
      <c r="X175" s="115">
        <f t="shared" si="43"/>
        <v>0</v>
      </c>
      <c r="Y175" s="116"/>
      <c r="Z175" s="117" t="str">
        <f t="shared" si="44"/>
        <v/>
      </c>
      <c r="AA175" s="118">
        <f t="shared" si="45"/>
        <v>0</v>
      </c>
      <c r="AB175" s="119">
        <f t="shared" si="46"/>
        <v>0</v>
      </c>
      <c r="AC175" s="120">
        <f t="shared" si="46"/>
        <v>0</v>
      </c>
      <c r="AD175" s="115">
        <f t="shared" si="47"/>
        <v>0</v>
      </c>
      <c r="AE175" s="117">
        <f t="shared" si="48"/>
        <v>0</v>
      </c>
      <c r="AF175" s="117" t="str">
        <f t="shared" si="49"/>
        <v/>
      </c>
      <c r="AG175" s="118">
        <f t="shared" si="50"/>
        <v>0</v>
      </c>
    </row>
    <row r="176" spans="1:33" ht="16.5" customHeight="1" outlineLevel="1" x14ac:dyDescent="0.55000000000000004">
      <c r="A176" s="344" t="s">
        <v>397</v>
      </c>
      <c r="B176" s="390" t="s">
        <v>36</v>
      </c>
      <c r="C176" s="387" t="s">
        <v>243</v>
      </c>
      <c r="D176" s="352">
        <f>'[1]ECO-03.'!G2573</f>
        <v>1.8</v>
      </c>
      <c r="E176" s="402">
        <f>'[1]ECO-03.'!N2573+'[1]ECO-03.'!I2573</f>
        <v>22833.029664088855</v>
      </c>
      <c r="F176" s="112">
        <f t="shared" si="56"/>
        <v>41099.453395359938</v>
      </c>
      <c r="H176" s="344" t="s">
        <v>397</v>
      </c>
      <c r="I176" s="389" t="s">
        <v>397</v>
      </c>
      <c r="J176" s="219" t="s">
        <v>36</v>
      </c>
      <c r="K176" s="220" t="s">
        <v>243</v>
      </c>
      <c r="L176" s="221">
        <v>1.8</v>
      </c>
      <c r="M176" s="210">
        <v>22833.029664088855</v>
      </c>
      <c r="N176" s="116">
        <v>41099.453395359938</v>
      </c>
      <c r="O176" s="110">
        <v>1</v>
      </c>
      <c r="P176" s="150"/>
      <c r="Q176" s="116"/>
      <c r="R176" s="116"/>
      <c r="S176" s="116"/>
      <c r="T176" s="116"/>
      <c r="U176" s="118"/>
      <c r="V176" s="113"/>
      <c r="W176" s="114">
        <f t="shared" si="42"/>
        <v>0</v>
      </c>
      <c r="X176" s="115">
        <f t="shared" si="43"/>
        <v>0</v>
      </c>
      <c r="Y176" s="116"/>
      <c r="Z176" s="117" t="str">
        <f t="shared" si="44"/>
        <v/>
      </c>
      <c r="AA176" s="118">
        <f t="shared" si="45"/>
        <v>0</v>
      </c>
      <c r="AB176" s="119">
        <f t="shared" si="46"/>
        <v>0</v>
      </c>
      <c r="AC176" s="120">
        <f t="shared" si="46"/>
        <v>0</v>
      </c>
      <c r="AD176" s="115">
        <f t="shared" si="47"/>
        <v>0</v>
      </c>
      <c r="AE176" s="117">
        <f t="shared" si="48"/>
        <v>0</v>
      </c>
      <c r="AF176" s="117" t="str">
        <f t="shared" si="49"/>
        <v/>
      </c>
      <c r="AG176" s="118">
        <f t="shared" si="50"/>
        <v>0</v>
      </c>
    </row>
    <row r="177" spans="1:33" ht="16.5" customHeight="1" outlineLevel="1" x14ac:dyDescent="0.55000000000000004">
      <c r="A177" s="344" t="s">
        <v>398</v>
      </c>
      <c r="B177" s="390" t="s">
        <v>35</v>
      </c>
      <c r="C177" s="387" t="s">
        <v>239</v>
      </c>
      <c r="D177" s="352">
        <f>'[1]ECO-03.'!G2574</f>
        <v>18</v>
      </c>
      <c r="E177" s="402">
        <f>'[1]ECO-03.'!N2574+'[1]ECO-03.'!I2574</f>
        <v>5074.0065920197458</v>
      </c>
      <c r="F177" s="112">
        <f>D177*E177</f>
        <v>91332.118656355422</v>
      </c>
      <c r="H177" s="344" t="s">
        <v>398</v>
      </c>
      <c r="I177" s="389" t="s">
        <v>398</v>
      </c>
      <c r="J177" s="219" t="s">
        <v>35</v>
      </c>
      <c r="K177" s="220" t="s">
        <v>239</v>
      </c>
      <c r="L177" s="221">
        <v>18</v>
      </c>
      <c r="M177" s="210">
        <v>5074.0065920197458</v>
      </c>
      <c r="N177" s="116">
        <v>91332.118656355422</v>
      </c>
      <c r="O177" s="110">
        <v>1</v>
      </c>
      <c r="P177" s="150"/>
      <c r="Q177" s="116"/>
      <c r="R177" s="116"/>
      <c r="S177" s="116"/>
      <c r="T177" s="116"/>
      <c r="U177" s="118"/>
      <c r="V177" s="113"/>
      <c r="W177" s="114">
        <f t="shared" si="42"/>
        <v>0</v>
      </c>
      <c r="X177" s="115">
        <f t="shared" si="43"/>
        <v>0</v>
      </c>
      <c r="Y177" s="116"/>
      <c r="Z177" s="117" t="str">
        <f t="shared" si="44"/>
        <v/>
      </c>
      <c r="AA177" s="118">
        <f t="shared" si="45"/>
        <v>0</v>
      </c>
      <c r="AB177" s="119">
        <f t="shared" si="46"/>
        <v>0</v>
      </c>
      <c r="AC177" s="120">
        <f t="shared" si="46"/>
        <v>0</v>
      </c>
      <c r="AD177" s="115">
        <f t="shared" si="47"/>
        <v>0</v>
      </c>
      <c r="AE177" s="117">
        <f t="shared" si="48"/>
        <v>0</v>
      </c>
      <c r="AF177" s="117" t="str">
        <f t="shared" si="49"/>
        <v/>
      </c>
      <c r="AG177" s="118">
        <f t="shared" si="50"/>
        <v>0</v>
      </c>
    </row>
    <row r="178" spans="1:33" ht="16.5" customHeight="1" outlineLevel="1" x14ac:dyDescent="0.55000000000000004">
      <c r="A178" s="344" t="s">
        <v>399</v>
      </c>
      <c r="B178" s="390" t="s">
        <v>400</v>
      </c>
      <c r="C178" s="387" t="s">
        <v>243</v>
      </c>
      <c r="D178" s="352">
        <f>'[1]ECO-03.'!G2575</f>
        <v>2.65</v>
      </c>
      <c r="E178" s="402">
        <f>'[1]ECO-03.'!N2575+'[1]ECO-03.'!I2575</f>
        <v>489011.82062635053</v>
      </c>
      <c r="F178" s="112">
        <f t="shared" si="56"/>
        <v>1295881.3246598288</v>
      </c>
      <c r="H178" s="344" t="s">
        <v>399</v>
      </c>
      <c r="I178" s="389" t="s">
        <v>399</v>
      </c>
      <c r="J178" s="219" t="s">
        <v>400</v>
      </c>
      <c r="K178" s="220" t="s">
        <v>243</v>
      </c>
      <c r="L178" s="221">
        <v>2.65</v>
      </c>
      <c r="M178" s="210">
        <v>489011.82062635053</v>
      </c>
      <c r="N178" s="116">
        <v>1295881.3246598288</v>
      </c>
      <c r="O178" s="110">
        <v>1</v>
      </c>
      <c r="P178" s="150"/>
      <c r="Q178" s="116"/>
      <c r="R178" s="116"/>
      <c r="S178" s="116"/>
      <c r="T178" s="116"/>
      <c r="U178" s="118"/>
      <c r="V178" s="113"/>
      <c r="W178" s="114">
        <f t="shared" si="42"/>
        <v>0</v>
      </c>
      <c r="X178" s="115">
        <f t="shared" si="43"/>
        <v>0</v>
      </c>
      <c r="Y178" s="116"/>
      <c r="Z178" s="117" t="str">
        <f t="shared" si="44"/>
        <v/>
      </c>
      <c r="AA178" s="118">
        <f t="shared" si="45"/>
        <v>0</v>
      </c>
      <c r="AB178" s="119">
        <f t="shared" si="46"/>
        <v>0</v>
      </c>
      <c r="AC178" s="120">
        <f t="shared" si="46"/>
        <v>0</v>
      </c>
      <c r="AD178" s="115">
        <f t="shared" si="47"/>
        <v>0</v>
      </c>
      <c r="AE178" s="117">
        <f t="shared" si="48"/>
        <v>0</v>
      </c>
      <c r="AF178" s="117" t="str">
        <f t="shared" si="49"/>
        <v/>
      </c>
      <c r="AG178" s="118">
        <f t="shared" si="50"/>
        <v>0</v>
      </c>
    </row>
    <row r="179" spans="1:33" ht="16.5" customHeight="1" outlineLevel="1" x14ac:dyDescent="0.55000000000000004">
      <c r="A179" s="344" t="s">
        <v>401</v>
      </c>
      <c r="B179" s="390" t="s">
        <v>402</v>
      </c>
      <c r="C179" s="387" t="s">
        <v>239</v>
      </c>
      <c r="D179" s="352">
        <f>'[1]ECO-03.'!G2576</f>
        <v>17.5</v>
      </c>
      <c r="E179" s="402">
        <f>'[1]ECO-03.'!N2576+'[1]ECO-03.'!I2576</f>
        <v>26092.356575845795</v>
      </c>
      <c r="F179" s="112">
        <f t="shared" si="56"/>
        <v>456616.24007730139</v>
      </c>
      <c r="H179" s="344" t="s">
        <v>401</v>
      </c>
      <c r="I179" s="389" t="s">
        <v>401</v>
      </c>
      <c r="J179" s="219" t="s">
        <v>402</v>
      </c>
      <c r="K179" s="220" t="s">
        <v>239</v>
      </c>
      <c r="L179" s="221">
        <v>17.5</v>
      </c>
      <c r="M179" s="210">
        <v>26092.356575845795</v>
      </c>
      <c r="N179" s="116">
        <v>456616.24007730139</v>
      </c>
      <c r="O179" s="110">
        <v>1</v>
      </c>
      <c r="P179" s="150"/>
      <c r="Q179" s="116"/>
      <c r="R179" s="116"/>
      <c r="S179" s="116"/>
      <c r="T179" s="116"/>
      <c r="U179" s="118"/>
      <c r="V179" s="113"/>
      <c r="W179" s="114">
        <f t="shared" si="42"/>
        <v>0</v>
      </c>
      <c r="X179" s="115">
        <f t="shared" si="43"/>
        <v>0</v>
      </c>
      <c r="Y179" s="116"/>
      <c r="Z179" s="117" t="str">
        <f t="shared" si="44"/>
        <v/>
      </c>
      <c r="AA179" s="118">
        <f t="shared" si="45"/>
        <v>0</v>
      </c>
      <c r="AB179" s="119">
        <f t="shared" si="46"/>
        <v>0</v>
      </c>
      <c r="AC179" s="120">
        <f t="shared" si="46"/>
        <v>0</v>
      </c>
      <c r="AD179" s="115">
        <f t="shared" si="47"/>
        <v>0</v>
      </c>
      <c r="AE179" s="117">
        <f t="shared" si="48"/>
        <v>0</v>
      </c>
      <c r="AF179" s="117" t="str">
        <f t="shared" si="49"/>
        <v/>
      </c>
      <c r="AG179" s="118">
        <f t="shared" si="50"/>
        <v>0</v>
      </c>
    </row>
    <row r="180" spans="1:33" ht="16.5" customHeight="1" outlineLevel="1" x14ac:dyDescent="0.55000000000000004">
      <c r="A180" s="344" t="s">
        <v>403</v>
      </c>
      <c r="B180" s="390" t="s">
        <v>404</v>
      </c>
      <c r="C180" s="387" t="s">
        <v>239</v>
      </c>
      <c r="D180" s="352">
        <f>'[1]ECO-03.'!G2577</f>
        <v>17.5</v>
      </c>
      <c r="E180" s="402">
        <f>'[1]ECO-03.'!N2577+'[1]ECO-03.'!I2577</f>
        <v>58026.66379834769</v>
      </c>
      <c r="F180" s="112">
        <f t="shared" si="56"/>
        <v>1015466.6164710845</v>
      </c>
      <c r="H180" s="344" t="s">
        <v>403</v>
      </c>
      <c r="I180" s="389" t="s">
        <v>403</v>
      </c>
      <c r="J180" s="219" t="s">
        <v>404</v>
      </c>
      <c r="K180" s="220" t="s">
        <v>239</v>
      </c>
      <c r="L180" s="221">
        <v>17.5</v>
      </c>
      <c r="M180" s="210">
        <v>58026.66379834769</v>
      </c>
      <c r="N180" s="116">
        <v>1015466.6164710845</v>
      </c>
      <c r="O180" s="110">
        <v>1</v>
      </c>
      <c r="P180" s="150"/>
      <c r="Q180" s="116"/>
      <c r="R180" s="116"/>
      <c r="S180" s="116"/>
      <c r="T180" s="116"/>
      <c r="U180" s="118"/>
      <c r="V180" s="113"/>
      <c r="W180" s="114">
        <f t="shared" si="42"/>
        <v>0</v>
      </c>
      <c r="X180" s="115">
        <f t="shared" si="43"/>
        <v>0</v>
      </c>
      <c r="Y180" s="116"/>
      <c r="Z180" s="117" t="str">
        <f t="shared" si="44"/>
        <v/>
      </c>
      <c r="AA180" s="118">
        <f t="shared" si="45"/>
        <v>0</v>
      </c>
      <c r="AB180" s="119">
        <f t="shared" si="46"/>
        <v>0</v>
      </c>
      <c r="AC180" s="120">
        <f t="shared" si="46"/>
        <v>0</v>
      </c>
      <c r="AD180" s="115">
        <f t="shared" si="47"/>
        <v>0</v>
      </c>
      <c r="AE180" s="117">
        <f t="shared" si="48"/>
        <v>0</v>
      </c>
      <c r="AF180" s="117" t="str">
        <f t="shared" si="49"/>
        <v/>
      </c>
      <c r="AG180" s="118">
        <f t="shared" si="50"/>
        <v>0</v>
      </c>
    </row>
    <row r="181" spans="1:33" ht="16.5" customHeight="1" outlineLevel="1" x14ac:dyDescent="0.55000000000000004">
      <c r="A181" s="396" t="s">
        <v>405</v>
      </c>
      <c r="B181" s="413" t="s">
        <v>27</v>
      </c>
      <c r="C181" s="429"/>
      <c r="D181" s="434"/>
      <c r="E181" s="431"/>
      <c r="F181" s="435"/>
      <c r="H181" s="396" t="s">
        <v>405</v>
      </c>
      <c r="I181" s="389" t="s">
        <v>405</v>
      </c>
      <c r="J181" s="219" t="s">
        <v>27</v>
      </c>
      <c r="K181" s="220"/>
      <c r="L181" s="221"/>
      <c r="M181" s="210"/>
      <c r="N181" s="116"/>
      <c r="O181" s="110"/>
      <c r="P181" s="150"/>
      <c r="Q181" s="116"/>
      <c r="R181" s="116"/>
      <c r="S181" s="116"/>
      <c r="T181" s="116"/>
      <c r="U181" s="118"/>
      <c r="V181" s="113"/>
      <c r="W181" s="114"/>
      <c r="X181" s="115"/>
      <c r="Y181" s="116"/>
      <c r="Z181" s="117"/>
      <c r="AA181" s="118"/>
      <c r="AB181" s="119"/>
      <c r="AC181" s="120"/>
      <c r="AD181" s="115"/>
      <c r="AE181" s="117"/>
      <c r="AF181" s="117"/>
      <c r="AG181" s="118"/>
    </row>
    <row r="182" spans="1:33" ht="16.5" customHeight="1" outlineLevel="1" x14ac:dyDescent="0.55000000000000004">
      <c r="A182" s="344" t="s">
        <v>406</v>
      </c>
      <c r="B182" s="390" t="s">
        <v>407</v>
      </c>
      <c r="C182" s="387" t="s">
        <v>239</v>
      </c>
      <c r="D182" s="352">
        <f>'[1]ECO-03.'!G2628</f>
        <v>17.5</v>
      </c>
      <c r="E182" s="402">
        <f>'[1]ECO-03.'!N2628+'[1]ECO-03.'!I2628</f>
        <v>14453.516933169576</v>
      </c>
      <c r="F182" s="112">
        <f t="shared" si="56"/>
        <v>252936.54633046759</v>
      </c>
      <c r="H182" s="344" t="s">
        <v>406</v>
      </c>
      <c r="I182" s="389" t="s">
        <v>406</v>
      </c>
      <c r="J182" s="219" t="s">
        <v>407</v>
      </c>
      <c r="K182" s="220" t="s">
        <v>239</v>
      </c>
      <c r="L182" s="221">
        <v>17.5</v>
      </c>
      <c r="M182" s="210">
        <v>14453.516933169576</v>
      </c>
      <c r="N182" s="116">
        <v>252936.54633046759</v>
      </c>
      <c r="O182" s="110">
        <v>1</v>
      </c>
      <c r="P182" s="150"/>
      <c r="Q182" s="116"/>
      <c r="R182" s="116"/>
      <c r="S182" s="116"/>
      <c r="T182" s="116"/>
      <c r="U182" s="118"/>
      <c r="V182" s="113"/>
      <c r="W182" s="114">
        <f t="shared" si="42"/>
        <v>0</v>
      </c>
      <c r="X182" s="115">
        <f t="shared" si="43"/>
        <v>0</v>
      </c>
      <c r="Y182" s="116"/>
      <c r="Z182" s="117" t="str">
        <f t="shared" si="44"/>
        <v/>
      </c>
      <c r="AA182" s="118">
        <f t="shared" si="45"/>
        <v>0</v>
      </c>
      <c r="AB182" s="119">
        <f t="shared" si="46"/>
        <v>0</v>
      </c>
      <c r="AC182" s="120">
        <f t="shared" si="46"/>
        <v>0</v>
      </c>
      <c r="AD182" s="115">
        <f t="shared" si="47"/>
        <v>0</v>
      </c>
      <c r="AE182" s="117">
        <f t="shared" si="48"/>
        <v>0</v>
      </c>
      <c r="AF182" s="117" t="str">
        <f t="shared" si="49"/>
        <v/>
      </c>
      <c r="AG182" s="118">
        <f t="shared" si="50"/>
        <v>0</v>
      </c>
    </row>
    <row r="183" spans="1:33" ht="16.5" customHeight="1" outlineLevel="1" x14ac:dyDescent="0.55000000000000004">
      <c r="A183" s="389" t="s">
        <v>408</v>
      </c>
      <c r="B183" s="390" t="s">
        <v>24</v>
      </c>
      <c r="C183" s="387" t="s">
        <v>235</v>
      </c>
      <c r="D183" s="352">
        <f>'[1]ECO-03.'!G2629</f>
        <v>2</v>
      </c>
      <c r="E183" s="402">
        <f>'[1]ECO-03.'!N2629+'[1]ECO-03.'!I2629</f>
        <v>24120.369140824754</v>
      </c>
      <c r="F183" s="112">
        <f t="shared" si="56"/>
        <v>48240.738281649508</v>
      </c>
      <c r="H183" s="389" t="s">
        <v>408</v>
      </c>
      <c r="I183" s="389" t="s">
        <v>408</v>
      </c>
      <c r="J183" s="219" t="s">
        <v>24</v>
      </c>
      <c r="K183" s="220" t="s">
        <v>235</v>
      </c>
      <c r="L183" s="221">
        <v>2</v>
      </c>
      <c r="M183" s="210">
        <v>24120.369140824754</v>
      </c>
      <c r="N183" s="116">
        <v>48240.738281649508</v>
      </c>
      <c r="O183" s="110">
        <v>1</v>
      </c>
      <c r="P183" s="150"/>
      <c r="Q183" s="116"/>
      <c r="R183" s="116"/>
      <c r="S183" s="116"/>
      <c r="T183" s="116"/>
      <c r="U183" s="118"/>
      <c r="V183" s="113"/>
      <c r="W183" s="114">
        <f t="shared" si="42"/>
        <v>0</v>
      </c>
      <c r="X183" s="115">
        <f t="shared" si="43"/>
        <v>0</v>
      </c>
      <c r="Y183" s="116"/>
      <c r="Z183" s="117" t="str">
        <f t="shared" si="44"/>
        <v/>
      </c>
      <c r="AA183" s="118">
        <f t="shared" si="45"/>
        <v>0</v>
      </c>
      <c r="AB183" s="119">
        <f t="shared" si="46"/>
        <v>0</v>
      </c>
      <c r="AC183" s="120">
        <f t="shared" si="46"/>
        <v>0</v>
      </c>
      <c r="AD183" s="115">
        <f t="shared" si="47"/>
        <v>0</v>
      </c>
      <c r="AE183" s="117">
        <f t="shared" si="48"/>
        <v>0</v>
      </c>
      <c r="AF183" s="117" t="str">
        <f t="shared" si="49"/>
        <v/>
      </c>
      <c r="AG183" s="118">
        <f t="shared" si="50"/>
        <v>0</v>
      </c>
    </row>
    <row r="184" spans="1:33" ht="16.5" customHeight="1" x14ac:dyDescent="0.55000000000000004">
      <c r="A184" s="436">
        <v>7</v>
      </c>
      <c r="B184" s="437" t="s">
        <v>409</v>
      </c>
      <c r="C184" s="414"/>
      <c r="D184" s="415"/>
      <c r="E184" s="416"/>
      <c r="F184" s="417"/>
      <c r="H184" s="436">
        <v>7</v>
      </c>
      <c r="I184" s="360">
        <v>7</v>
      </c>
      <c r="J184" s="222" t="s">
        <v>409</v>
      </c>
      <c r="K184" s="222"/>
      <c r="L184" s="222"/>
      <c r="M184" s="222"/>
      <c r="N184" s="139">
        <f>SUM(N185:N192)</f>
        <v>5893441.333333334</v>
      </c>
      <c r="O184" s="223"/>
      <c r="P184" s="141"/>
      <c r="Q184" s="142"/>
      <c r="R184" s="142"/>
      <c r="S184" s="142"/>
      <c r="T184" s="142"/>
      <c r="U184" s="139"/>
      <c r="V184" s="143"/>
      <c r="W184" s="144"/>
      <c r="X184" s="145"/>
      <c r="Y184" s="142"/>
      <c r="Z184" s="146"/>
      <c r="AA184" s="139">
        <f>SUM(AA185:AA192)</f>
        <v>0</v>
      </c>
      <c r="AB184" s="147"/>
      <c r="AC184" s="148"/>
      <c r="AD184" s="145"/>
      <c r="AE184" s="146"/>
      <c r="AF184" s="146"/>
      <c r="AG184" s="139">
        <f>SUM(AG185:AG192)</f>
        <v>0</v>
      </c>
    </row>
    <row r="185" spans="1:33" ht="16.5" customHeight="1" outlineLevel="1" x14ac:dyDescent="0.55000000000000004">
      <c r="A185" s="389" t="s">
        <v>410</v>
      </c>
      <c r="B185" s="390" t="s">
        <v>411</v>
      </c>
      <c r="C185" s="387" t="s">
        <v>412</v>
      </c>
      <c r="D185" s="352">
        <f>'[1]ECO-03.'!J2667</f>
        <v>1</v>
      </c>
      <c r="E185" s="438">
        <f>'[1]ECO-03.'!J2716</f>
        <v>969425.2333333334</v>
      </c>
      <c r="F185" s="112">
        <f t="shared" ref="F185:F192" si="57">D185*E185</f>
        <v>969425.2333333334</v>
      </c>
      <c r="H185" s="389" t="s">
        <v>410</v>
      </c>
      <c r="I185" s="389" t="s">
        <v>410</v>
      </c>
      <c r="J185" s="230" t="s">
        <v>411</v>
      </c>
      <c r="K185" s="230" t="s">
        <v>412</v>
      </c>
      <c r="L185" s="230">
        <v>1</v>
      </c>
      <c r="M185" s="230">
        <v>969425.2333333334</v>
      </c>
      <c r="N185" s="231">
        <v>969425.2333333334</v>
      </c>
      <c r="O185" s="232">
        <v>1</v>
      </c>
      <c r="P185" s="233"/>
      <c r="Q185" s="231"/>
      <c r="R185" s="231"/>
      <c r="S185" s="231"/>
      <c r="T185" s="231"/>
      <c r="U185" s="234"/>
      <c r="V185" s="151"/>
      <c r="W185" s="235">
        <f t="shared" si="42"/>
        <v>0</v>
      </c>
      <c r="X185" s="236">
        <f t="shared" si="43"/>
        <v>0</v>
      </c>
      <c r="Y185" s="231"/>
      <c r="Z185" s="237" t="str">
        <f t="shared" si="44"/>
        <v/>
      </c>
      <c r="AA185" s="234">
        <f t="shared" si="45"/>
        <v>0</v>
      </c>
      <c r="AB185" s="155">
        <f t="shared" si="46"/>
        <v>0</v>
      </c>
      <c r="AC185" s="237">
        <f t="shared" si="46"/>
        <v>0</v>
      </c>
      <c r="AD185" s="236">
        <f t="shared" si="47"/>
        <v>0</v>
      </c>
      <c r="AE185" s="237">
        <f t="shared" si="48"/>
        <v>0</v>
      </c>
      <c r="AF185" s="237" t="str">
        <f t="shared" si="49"/>
        <v/>
      </c>
      <c r="AG185" s="234">
        <f t="shared" si="50"/>
        <v>0</v>
      </c>
    </row>
    <row r="186" spans="1:33" ht="16.5" customHeight="1" outlineLevel="1" x14ac:dyDescent="0.55000000000000004">
      <c r="A186" s="389" t="s">
        <v>413</v>
      </c>
      <c r="B186" s="390" t="s">
        <v>414</v>
      </c>
      <c r="C186" s="387" t="s">
        <v>412</v>
      </c>
      <c r="D186" s="352">
        <f>'[1]ECO-03.'!J2722</f>
        <v>1</v>
      </c>
      <c r="E186" s="438">
        <f>'[1]ECO-03.'!J2771</f>
        <v>864848.8</v>
      </c>
      <c r="F186" s="112">
        <f t="shared" si="57"/>
        <v>864848.8</v>
      </c>
      <c r="H186" s="389" t="s">
        <v>413</v>
      </c>
      <c r="I186" s="389" t="s">
        <v>413</v>
      </c>
      <c r="J186" s="230" t="s">
        <v>414</v>
      </c>
      <c r="K186" s="230" t="s">
        <v>412</v>
      </c>
      <c r="L186" s="230">
        <v>1</v>
      </c>
      <c r="M186" s="230">
        <v>864848.8</v>
      </c>
      <c r="N186" s="231">
        <v>864848.8</v>
      </c>
      <c r="O186" s="232">
        <v>1</v>
      </c>
      <c r="P186" s="233"/>
      <c r="Q186" s="231"/>
      <c r="R186" s="231"/>
      <c r="S186" s="231"/>
      <c r="T186" s="231"/>
      <c r="U186" s="234"/>
      <c r="V186" s="151"/>
      <c r="W186" s="235">
        <f t="shared" si="42"/>
        <v>0</v>
      </c>
      <c r="X186" s="236">
        <f t="shared" si="43"/>
        <v>0</v>
      </c>
      <c r="Y186" s="231"/>
      <c r="Z186" s="237" t="str">
        <f t="shared" si="44"/>
        <v/>
      </c>
      <c r="AA186" s="234">
        <f t="shared" si="45"/>
        <v>0</v>
      </c>
      <c r="AB186" s="155">
        <f t="shared" si="46"/>
        <v>0</v>
      </c>
      <c r="AC186" s="237">
        <f t="shared" si="46"/>
        <v>0</v>
      </c>
      <c r="AD186" s="236">
        <f t="shared" si="47"/>
        <v>0</v>
      </c>
      <c r="AE186" s="237">
        <f t="shared" si="48"/>
        <v>0</v>
      </c>
      <c r="AF186" s="237" t="str">
        <f t="shared" si="49"/>
        <v/>
      </c>
      <c r="AG186" s="234">
        <f t="shared" si="50"/>
        <v>0</v>
      </c>
    </row>
    <row r="187" spans="1:33" ht="16.5" customHeight="1" outlineLevel="1" x14ac:dyDescent="0.55000000000000004">
      <c r="A187" s="389" t="s">
        <v>415</v>
      </c>
      <c r="B187" s="390" t="s">
        <v>416</v>
      </c>
      <c r="C187" s="387"/>
      <c r="D187" s="352"/>
      <c r="E187" s="439"/>
      <c r="F187" s="112"/>
      <c r="H187" s="389" t="s">
        <v>415</v>
      </c>
      <c r="I187" s="389" t="s">
        <v>415</v>
      </c>
      <c r="J187" s="230" t="s">
        <v>416</v>
      </c>
      <c r="K187" s="230"/>
      <c r="L187" s="230"/>
      <c r="M187" s="230"/>
      <c r="N187" s="231"/>
      <c r="O187" s="232"/>
      <c r="P187" s="233"/>
      <c r="Q187" s="231"/>
      <c r="R187" s="231"/>
      <c r="S187" s="231"/>
      <c r="T187" s="231"/>
      <c r="U187" s="234"/>
      <c r="V187" s="151"/>
      <c r="W187" s="235"/>
      <c r="X187" s="236"/>
      <c r="Y187" s="231"/>
      <c r="Z187" s="237"/>
      <c r="AA187" s="234"/>
      <c r="AB187" s="155"/>
      <c r="AC187" s="237"/>
      <c r="AD187" s="236"/>
      <c r="AE187" s="237"/>
      <c r="AF187" s="237"/>
      <c r="AG187" s="234"/>
    </row>
    <row r="188" spans="1:33" ht="16.5" customHeight="1" outlineLevel="1" x14ac:dyDescent="0.55000000000000004">
      <c r="A188" s="389" t="s">
        <v>417</v>
      </c>
      <c r="B188" s="390" t="s">
        <v>418</v>
      </c>
      <c r="C188" s="387" t="s">
        <v>243</v>
      </c>
      <c r="D188" s="352">
        <f>'[1]ECO-03.'!J2777</f>
        <v>1.2</v>
      </c>
      <c r="E188" s="438">
        <f>'[1]ECO-03.'!J2826</f>
        <v>550826.55000000005</v>
      </c>
      <c r="F188" s="112">
        <f t="shared" si="57"/>
        <v>660991.86</v>
      </c>
      <c r="H188" s="389" t="s">
        <v>417</v>
      </c>
      <c r="I188" s="389" t="s">
        <v>417</v>
      </c>
      <c r="J188" s="219" t="s">
        <v>418</v>
      </c>
      <c r="K188" s="122" t="s">
        <v>243</v>
      </c>
      <c r="L188" s="123">
        <v>1.2</v>
      </c>
      <c r="M188" s="108">
        <v>550826.55000000005</v>
      </c>
      <c r="N188" s="109">
        <v>660991.86</v>
      </c>
      <c r="O188" s="232">
        <v>1</v>
      </c>
      <c r="P188" s="111"/>
      <c r="Q188" s="109"/>
      <c r="R188" s="109"/>
      <c r="S188" s="109"/>
      <c r="T188" s="109"/>
      <c r="U188" s="112"/>
      <c r="V188" s="151"/>
      <c r="W188" s="152">
        <f t="shared" si="42"/>
        <v>0</v>
      </c>
      <c r="X188" s="153">
        <f t="shared" si="43"/>
        <v>0</v>
      </c>
      <c r="Y188" s="109"/>
      <c r="Z188" s="154" t="str">
        <f t="shared" si="44"/>
        <v/>
      </c>
      <c r="AA188" s="112">
        <f t="shared" si="45"/>
        <v>0</v>
      </c>
      <c r="AB188" s="155">
        <f t="shared" si="46"/>
        <v>0</v>
      </c>
      <c r="AC188" s="156">
        <f t="shared" si="46"/>
        <v>0</v>
      </c>
      <c r="AD188" s="153">
        <f t="shared" si="47"/>
        <v>0</v>
      </c>
      <c r="AE188" s="154">
        <f t="shared" si="48"/>
        <v>0</v>
      </c>
      <c r="AF188" s="154" t="str">
        <f t="shared" si="49"/>
        <v/>
      </c>
      <c r="AG188" s="112">
        <f t="shared" si="50"/>
        <v>0</v>
      </c>
    </row>
    <row r="189" spans="1:33" ht="16.5" customHeight="1" outlineLevel="1" x14ac:dyDescent="0.55000000000000004">
      <c r="A189" s="389" t="s">
        <v>419</v>
      </c>
      <c r="B189" s="390" t="s">
        <v>43</v>
      </c>
      <c r="C189" s="387" t="s">
        <v>239</v>
      </c>
      <c r="D189" s="352">
        <f>'[1]ECO-03.'!J2832</f>
        <v>18.600000000000001</v>
      </c>
      <c r="E189" s="440">
        <f>'[1]ECO-03.'!J2881</f>
        <v>83856.551612903218</v>
      </c>
      <c r="F189" s="112">
        <f t="shared" si="57"/>
        <v>1559731.8599999999</v>
      </c>
      <c r="H189" s="389" t="s">
        <v>419</v>
      </c>
      <c r="I189" s="389" t="s">
        <v>419</v>
      </c>
      <c r="J189" s="219" t="s">
        <v>43</v>
      </c>
      <c r="K189" s="122" t="s">
        <v>239</v>
      </c>
      <c r="L189" s="123">
        <v>18.600000000000001</v>
      </c>
      <c r="M189" s="108">
        <v>83856.551612903218</v>
      </c>
      <c r="N189" s="109">
        <v>1559731.8599999999</v>
      </c>
      <c r="O189" s="110">
        <v>1</v>
      </c>
      <c r="P189" s="111"/>
      <c r="Q189" s="109"/>
      <c r="R189" s="109"/>
      <c r="S189" s="109"/>
      <c r="T189" s="109"/>
      <c r="U189" s="112"/>
      <c r="V189" s="151"/>
      <c r="W189" s="152">
        <f t="shared" si="42"/>
        <v>0</v>
      </c>
      <c r="X189" s="153">
        <f t="shared" si="43"/>
        <v>0</v>
      </c>
      <c r="Y189" s="109"/>
      <c r="Z189" s="154" t="str">
        <f t="shared" si="44"/>
        <v/>
      </c>
      <c r="AA189" s="112">
        <f t="shared" si="45"/>
        <v>0</v>
      </c>
      <c r="AB189" s="155">
        <f t="shared" si="46"/>
        <v>0</v>
      </c>
      <c r="AC189" s="156">
        <f t="shared" si="46"/>
        <v>0</v>
      </c>
      <c r="AD189" s="153">
        <f t="shared" si="47"/>
        <v>0</v>
      </c>
      <c r="AE189" s="154">
        <f t="shared" si="48"/>
        <v>0</v>
      </c>
      <c r="AF189" s="154" t="str">
        <f t="shared" si="49"/>
        <v/>
      </c>
      <c r="AG189" s="112">
        <f t="shared" si="50"/>
        <v>0</v>
      </c>
    </row>
    <row r="190" spans="1:33" ht="16.5" customHeight="1" outlineLevel="1" x14ac:dyDescent="0.55000000000000004">
      <c r="A190" s="389" t="s">
        <v>420</v>
      </c>
      <c r="B190" s="390" t="s">
        <v>421</v>
      </c>
      <c r="C190" s="387" t="s">
        <v>230</v>
      </c>
      <c r="D190" s="352">
        <f>'[1]ECO-03.'!J2887</f>
        <v>34.35</v>
      </c>
      <c r="E190" s="440">
        <f>'[1]ECO-03.'!J2936</f>
        <v>19393.765938864628</v>
      </c>
      <c r="F190" s="112">
        <f t="shared" si="57"/>
        <v>666175.86</v>
      </c>
      <c r="H190" s="389" t="s">
        <v>420</v>
      </c>
      <c r="I190" s="389" t="s">
        <v>420</v>
      </c>
      <c r="J190" s="219" t="s">
        <v>421</v>
      </c>
      <c r="K190" s="220" t="s">
        <v>230</v>
      </c>
      <c r="L190" s="123">
        <v>34.35</v>
      </c>
      <c r="M190" s="108">
        <v>19393.765938864628</v>
      </c>
      <c r="N190" s="109">
        <v>666175.86</v>
      </c>
      <c r="O190" s="110">
        <v>1</v>
      </c>
      <c r="P190" s="111"/>
      <c r="Q190" s="109"/>
      <c r="R190" s="109"/>
      <c r="S190" s="109"/>
      <c r="T190" s="109"/>
      <c r="U190" s="112"/>
      <c r="V190" s="151"/>
      <c r="W190" s="152">
        <f t="shared" si="42"/>
        <v>0</v>
      </c>
      <c r="X190" s="153">
        <f t="shared" si="43"/>
        <v>0</v>
      </c>
      <c r="Y190" s="109"/>
      <c r="Z190" s="154" t="str">
        <f t="shared" si="44"/>
        <v/>
      </c>
      <c r="AA190" s="112">
        <f t="shared" si="45"/>
        <v>0</v>
      </c>
      <c r="AB190" s="155">
        <f t="shared" si="46"/>
        <v>0</v>
      </c>
      <c r="AC190" s="156">
        <f t="shared" si="46"/>
        <v>0</v>
      </c>
      <c r="AD190" s="153">
        <f t="shared" si="47"/>
        <v>0</v>
      </c>
      <c r="AE190" s="154">
        <f t="shared" si="48"/>
        <v>0</v>
      </c>
      <c r="AF190" s="154" t="str">
        <f t="shared" si="49"/>
        <v/>
      </c>
      <c r="AG190" s="112">
        <f t="shared" si="50"/>
        <v>0</v>
      </c>
    </row>
    <row r="191" spans="1:33" ht="16.5" customHeight="1" outlineLevel="1" x14ac:dyDescent="0.55000000000000004">
      <c r="A191" s="389" t="s">
        <v>422</v>
      </c>
      <c r="B191" s="390" t="s">
        <v>423</v>
      </c>
      <c r="C191" s="387" t="s">
        <v>230</v>
      </c>
      <c r="D191" s="352">
        <f>'[1]ECO-03.'!J2942</f>
        <v>33.75</v>
      </c>
      <c r="E191" s="440">
        <f>'[1]ECO-03.'!J2991</f>
        <v>19506.247703703702</v>
      </c>
      <c r="F191" s="112">
        <f t="shared" si="57"/>
        <v>658335.86</v>
      </c>
      <c r="H191" s="389" t="s">
        <v>422</v>
      </c>
      <c r="I191" s="389" t="s">
        <v>422</v>
      </c>
      <c r="J191" s="219" t="s">
        <v>423</v>
      </c>
      <c r="K191" s="122" t="s">
        <v>230</v>
      </c>
      <c r="L191" s="123">
        <v>33.75</v>
      </c>
      <c r="M191" s="108">
        <v>19506.247703703702</v>
      </c>
      <c r="N191" s="109">
        <v>658335.86</v>
      </c>
      <c r="O191" s="110">
        <v>1</v>
      </c>
      <c r="P191" s="111"/>
      <c r="Q191" s="109"/>
      <c r="R191" s="109"/>
      <c r="S191" s="109"/>
      <c r="T191" s="109"/>
      <c r="U191" s="112"/>
      <c r="V191" s="151"/>
      <c r="W191" s="152">
        <f t="shared" si="42"/>
        <v>0</v>
      </c>
      <c r="X191" s="153">
        <f t="shared" si="43"/>
        <v>0</v>
      </c>
      <c r="Y191" s="109"/>
      <c r="Z191" s="154" t="str">
        <f t="shared" si="44"/>
        <v/>
      </c>
      <c r="AA191" s="112">
        <f t="shared" si="45"/>
        <v>0</v>
      </c>
      <c r="AB191" s="155">
        <f t="shared" si="46"/>
        <v>0</v>
      </c>
      <c r="AC191" s="156">
        <f t="shared" si="46"/>
        <v>0</v>
      </c>
      <c r="AD191" s="153">
        <f t="shared" si="47"/>
        <v>0</v>
      </c>
      <c r="AE191" s="154">
        <f t="shared" si="48"/>
        <v>0</v>
      </c>
      <c r="AF191" s="154" t="str">
        <f t="shared" si="49"/>
        <v/>
      </c>
      <c r="AG191" s="112">
        <f t="shared" si="50"/>
        <v>0</v>
      </c>
    </row>
    <row r="192" spans="1:33" ht="16.5" customHeight="1" outlineLevel="1" x14ac:dyDescent="0.55000000000000004">
      <c r="A192" s="389" t="s">
        <v>424</v>
      </c>
      <c r="B192" s="390" t="s">
        <v>425</v>
      </c>
      <c r="C192" s="387" t="s">
        <v>239</v>
      </c>
      <c r="D192" s="352">
        <f>'[1]ECO-03.'!J2997</f>
        <v>9.76</v>
      </c>
      <c r="E192" s="440">
        <f>'[1]ECO-03.'!J3046</f>
        <v>52656.952868852459</v>
      </c>
      <c r="F192" s="112">
        <f t="shared" si="57"/>
        <v>513931.86</v>
      </c>
      <c r="H192" s="389" t="s">
        <v>424</v>
      </c>
      <c r="I192" s="389" t="s">
        <v>424</v>
      </c>
      <c r="J192" s="219" t="s">
        <v>425</v>
      </c>
      <c r="K192" s="220" t="s">
        <v>239</v>
      </c>
      <c r="L192" s="123">
        <v>9.76</v>
      </c>
      <c r="M192" s="108">
        <v>52656.952868852459</v>
      </c>
      <c r="N192" s="109">
        <v>513931.86</v>
      </c>
      <c r="O192" s="110">
        <v>1</v>
      </c>
      <c r="P192" s="111"/>
      <c r="Q192" s="109"/>
      <c r="R192" s="109"/>
      <c r="S192" s="109"/>
      <c r="T192" s="109"/>
      <c r="U192" s="112"/>
      <c r="V192" s="151"/>
      <c r="W192" s="152">
        <f t="shared" si="42"/>
        <v>0</v>
      </c>
      <c r="X192" s="153">
        <f t="shared" si="43"/>
        <v>0</v>
      </c>
      <c r="Y192" s="109"/>
      <c r="Z192" s="154" t="str">
        <f t="shared" si="44"/>
        <v/>
      </c>
      <c r="AA192" s="112">
        <f t="shared" si="45"/>
        <v>0</v>
      </c>
      <c r="AB192" s="155">
        <f t="shared" si="46"/>
        <v>0</v>
      </c>
      <c r="AC192" s="156">
        <f t="shared" si="46"/>
        <v>0</v>
      </c>
      <c r="AD192" s="153">
        <f t="shared" si="47"/>
        <v>0</v>
      </c>
      <c r="AE192" s="154">
        <f t="shared" si="48"/>
        <v>0</v>
      </c>
      <c r="AF192" s="154" t="str">
        <f t="shared" si="49"/>
        <v/>
      </c>
      <c r="AG192" s="112">
        <f t="shared" si="50"/>
        <v>0</v>
      </c>
    </row>
    <row r="193" spans="1:33" ht="16.5" customHeight="1" thickBot="1" x14ac:dyDescent="0.6">
      <c r="A193" s="436">
        <v>8</v>
      </c>
      <c r="B193" s="437" t="s">
        <v>23</v>
      </c>
      <c r="C193" s="414"/>
      <c r="D193" s="415"/>
      <c r="E193" s="416"/>
      <c r="F193" s="417"/>
      <c r="H193" s="436">
        <v>8</v>
      </c>
      <c r="I193" s="441">
        <v>8</v>
      </c>
      <c r="J193" s="238" t="s">
        <v>23</v>
      </c>
      <c r="K193" s="238"/>
      <c r="L193" s="238"/>
      <c r="M193" s="238"/>
      <c r="N193" s="239">
        <f>SUM(N194:N195)</f>
        <v>1501948.9077071024</v>
      </c>
      <c r="O193" s="240"/>
      <c r="P193" s="241"/>
      <c r="Q193" s="242"/>
      <c r="R193" s="242"/>
      <c r="S193" s="242"/>
      <c r="T193" s="242"/>
      <c r="U193" s="239"/>
      <c r="V193" s="243"/>
      <c r="W193" s="244"/>
      <c r="X193" s="245"/>
      <c r="Y193" s="242"/>
      <c r="Z193" s="246"/>
      <c r="AA193" s="239">
        <f>SUM(AA194:AA195)</f>
        <v>0</v>
      </c>
      <c r="AB193" s="247"/>
      <c r="AC193" s="248"/>
      <c r="AD193" s="245"/>
      <c r="AE193" s="246"/>
      <c r="AF193" s="246"/>
      <c r="AG193" s="239">
        <f>SUM(AG194:AG195)</f>
        <v>0</v>
      </c>
    </row>
    <row r="194" spans="1:33" ht="16.5" customHeight="1" outlineLevel="1" x14ac:dyDescent="0.55000000000000004">
      <c r="A194" s="389" t="s">
        <v>426</v>
      </c>
      <c r="B194" s="442" t="s">
        <v>22</v>
      </c>
      <c r="C194" s="351" t="s">
        <v>225</v>
      </c>
      <c r="D194" s="352">
        <f>'[1]ECO-03.'!J3052</f>
        <v>1</v>
      </c>
      <c r="E194" s="402">
        <f>'[1]ECO-03.'!J3101</f>
        <v>1501948.9077071024</v>
      </c>
      <c r="F194" s="112">
        <f t="shared" ref="F194" si="58">D194*E194</f>
        <v>1501948.9077071024</v>
      </c>
      <c r="H194" s="389" t="s">
        <v>426</v>
      </c>
      <c r="I194" s="443" t="s">
        <v>426</v>
      </c>
      <c r="J194" s="249" t="s">
        <v>22</v>
      </c>
      <c r="K194" s="250" t="s">
        <v>225</v>
      </c>
      <c r="L194" s="186">
        <v>1</v>
      </c>
      <c r="M194" s="182">
        <v>1501948.9077071024</v>
      </c>
      <c r="N194" s="251">
        <v>1501948.9077071024</v>
      </c>
      <c r="O194" s="178">
        <v>1</v>
      </c>
      <c r="P194" s="252"/>
      <c r="Q194" s="251"/>
      <c r="R194" s="251"/>
      <c r="S194" s="251"/>
      <c r="T194" s="251"/>
      <c r="U194" s="253"/>
      <c r="V194" s="254"/>
      <c r="W194" s="255">
        <f t="shared" si="42"/>
        <v>0</v>
      </c>
      <c r="X194" s="256">
        <f t="shared" si="43"/>
        <v>0</v>
      </c>
      <c r="Y194" s="251"/>
      <c r="Z194" s="257" t="str">
        <f t="shared" si="44"/>
        <v/>
      </c>
      <c r="AA194" s="253">
        <f t="shared" si="45"/>
        <v>0</v>
      </c>
      <c r="AB194" s="258">
        <f t="shared" si="46"/>
        <v>0</v>
      </c>
      <c r="AC194" s="259">
        <f t="shared" si="46"/>
        <v>0</v>
      </c>
      <c r="AD194" s="256">
        <f t="shared" si="47"/>
        <v>0</v>
      </c>
      <c r="AE194" s="257">
        <f t="shared" si="48"/>
        <v>0</v>
      </c>
      <c r="AF194" s="257" t="str">
        <f t="shared" si="49"/>
        <v/>
      </c>
      <c r="AG194" s="253">
        <f t="shared" si="50"/>
        <v>0</v>
      </c>
    </row>
    <row r="195" spans="1:33" ht="16.5" customHeight="1" outlineLevel="1" x14ac:dyDescent="0.55000000000000004">
      <c r="A195" s="389"/>
      <c r="B195" s="444"/>
      <c r="C195" s="387"/>
      <c r="D195" s="397"/>
      <c r="E195" s="353"/>
      <c r="F195" s="445"/>
      <c r="I195" s="260"/>
      <c r="J195" s="261"/>
      <c r="K195" s="262"/>
      <c r="L195" s="263"/>
      <c r="M195" s="264"/>
      <c r="N195" s="265"/>
      <c r="O195" s="266"/>
      <c r="P195" s="265"/>
      <c r="Q195" s="265"/>
      <c r="R195" s="265"/>
      <c r="S195" s="265"/>
      <c r="T195" s="265"/>
      <c r="U195" s="265"/>
      <c r="V195" s="267"/>
      <c r="W195" s="267"/>
      <c r="X195" s="268"/>
      <c r="Y195" s="269"/>
      <c r="Z195" s="269"/>
      <c r="AA195" s="265"/>
      <c r="AB195" s="270"/>
      <c r="AC195" s="270"/>
      <c r="AD195" s="268"/>
      <c r="AE195" s="269"/>
      <c r="AF195" s="269"/>
      <c r="AG195" s="265"/>
    </row>
    <row r="196" spans="1:33" ht="16.5" customHeight="1" thickBot="1" x14ac:dyDescent="0.6">
      <c r="A196" s="446"/>
      <c r="B196" s="447"/>
      <c r="C196" s="448"/>
      <c r="D196" s="449"/>
      <c r="E196" s="450"/>
      <c r="F196" s="451"/>
      <c r="I196" s="260"/>
      <c r="J196" s="261"/>
      <c r="K196" s="262"/>
      <c r="L196" s="263"/>
      <c r="M196" s="264"/>
      <c r="N196" s="265"/>
      <c r="O196" s="266"/>
      <c r="P196" s="265"/>
      <c r="Q196" s="265"/>
      <c r="R196" s="265"/>
      <c r="S196" s="265"/>
      <c r="T196" s="265"/>
      <c r="U196" s="265"/>
      <c r="V196" s="267"/>
      <c r="W196" s="267"/>
      <c r="X196" s="268"/>
      <c r="Y196" s="269"/>
      <c r="Z196" s="269"/>
      <c r="AA196" s="265"/>
      <c r="AB196" s="270"/>
      <c r="AC196" s="270"/>
      <c r="AD196" s="268"/>
      <c r="AE196" s="269"/>
      <c r="AF196" s="269"/>
      <c r="AG196" s="265"/>
    </row>
    <row r="197" spans="1:33" ht="16.5" customHeight="1" x14ac:dyDescent="0.55000000000000004">
      <c r="A197" s="271"/>
      <c r="B197" s="452"/>
      <c r="C197" s="452"/>
      <c r="D197" s="281"/>
      <c r="E197" s="453"/>
      <c r="F197" s="454"/>
      <c r="I197" s="271"/>
      <c r="J197" s="272"/>
      <c r="K197" s="273"/>
      <c r="L197" s="274"/>
      <c r="M197" s="275"/>
      <c r="N197" s="276"/>
      <c r="O197" s="277"/>
      <c r="P197" s="278"/>
      <c r="Q197" s="273"/>
      <c r="R197" s="274"/>
      <c r="S197" s="275"/>
      <c r="T197" s="279"/>
      <c r="U197" s="280"/>
      <c r="V197" s="278"/>
      <c r="W197" s="273"/>
      <c r="X197" s="274"/>
      <c r="Y197" s="275"/>
      <c r="Z197" s="279"/>
      <c r="AA197" s="280"/>
      <c r="AB197" s="281"/>
      <c r="AC197" s="273"/>
      <c r="AD197" s="274"/>
      <c r="AE197" s="275"/>
      <c r="AF197" s="279"/>
      <c r="AG197" s="282"/>
    </row>
    <row r="198" spans="1:33" ht="16.5" customHeight="1" x14ac:dyDescent="0.55000000000000004">
      <c r="A198" s="455"/>
      <c r="B198" s="311"/>
      <c r="C198" s="310"/>
      <c r="D198" s="456" t="s">
        <v>427</v>
      </c>
      <c r="E198" s="457"/>
      <c r="F198" s="458">
        <f>SUM(F7:F196)</f>
        <v>153007450.34885079</v>
      </c>
      <c r="I198" s="283"/>
      <c r="J198" s="284" t="s">
        <v>427</v>
      </c>
      <c r="K198" s="284"/>
      <c r="L198" s="284"/>
      <c r="M198" s="285"/>
      <c r="N198" s="286">
        <f>N6+N9+N20+N76+N100+N116+N146+N184+N193</f>
        <v>153007450.34885064</v>
      </c>
      <c r="O198" s="287"/>
      <c r="P198" s="192"/>
      <c r="Q198" s="193"/>
      <c r="R198" s="194"/>
      <c r="S198" s="195"/>
      <c r="T198" s="195"/>
      <c r="U198" s="286"/>
      <c r="V198" s="192"/>
      <c r="W198" s="193"/>
      <c r="X198" s="194"/>
      <c r="Y198" s="195"/>
      <c r="Z198" s="195"/>
      <c r="AA198" s="288">
        <f>AA6+AA9+AA20+AA76+AA100+AA116+AA146+AA184+AA193</f>
        <v>31602995.043337636</v>
      </c>
      <c r="AB198" s="289"/>
      <c r="AC198" s="197"/>
      <c r="AD198" s="194"/>
      <c r="AE198" s="195"/>
      <c r="AF198" s="195"/>
      <c r="AG198" s="286">
        <f>AG6+AG9+AG20+AG76+AG100+AG116+AG146+AG184+AG193</f>
        <v>31602995.043337636</v>
      </c>
    </row>
    <row r="199" spans="1:33" ht="16.5" customHeight="1" x14ac:dyDescent="0.55000000000000004">
      <c r="A199" s="455"/>
      <c r="B199" s="459" t="s">
        <v>228</v>
      </c>
      <c r="C199" s="310"/>
      <c r="D199" s="459" t="s">
        <v>428</v>
      </c>
      <c r="E199" s="460" t="s">
        <v>228</v>
      </c>
      <c r="F199" s="461">
        <v>29784440</v>
      </c>
      <c r="G199" s="62">
        <f>F199/F198</f>
        <v>0.19466006349424608</v>
      </c>
      <c r="I199" s="283"/>
      <c r="J199" s="290" t="s">
        <v>428</v>
      </c>
      <c r="K199" s="284"/>
      <c r="L199" s="284"/>
      <c r="M199" s="291">
        <v>0.19466006349424608</v>
      </c>
      <c r="N199" s="292">
        <f>N198*G199</f>
        <v>29784439.99999997</v>
      </c>
      <c r="O199" s="287"/>
      <c r="P199" s="192"/>
      <c r="Q199" s="193"/>
      <c r="R199" s="194"/>
      <c r="S199" s="195"/>
      <c r="T199" s="195"/>
      <c r="U199" s="292"/>
      <c r="V199" s="192"/>
      <c r="W199" s="193"/>
      <c r="X199" s="194"/>
      <c r="Y199" s="195"/>
      <c r="Z199" s="195"/>
      <c r="AA199" s="293"/>
      <c r="AB199" s="289"/>
      <c r="AC199" s="197"/>
      <c r="AD199" s="194"/>
      <c r="AE199" s="195"/>
      <c r="AF199" s="195"/>
      <c r="AG199" s="292"/>
    </row>
    <row r="200" spans="1:33" ht="16.5" customHeight="1" x14ac:dyDescent="0.55000000000000004">
      <c r="A200" s="455"/>
      <c r="B200" s="462"/>
      <c r="C200" s="310"/>
      <c r="D200" s="459" t="s">
        <v>429</v>
      </c>
      <c r="E200" s="463">
        <v>0.1</v>
      </c>
      <c r="F200" s="461">
        <f>+F198*E200</f>
        <v>15300745.034885079</v>
      </c>
      <c r="I200" s="283"/>
      <c r="J200" s="290" t="s">
        <v>429</v>
      </c>
      <c r="K200" s="284"/>
      <c r="L200" s="284"/>
      <c r="M200" s="291">
        <v>0.1</v>
      </c>
      <c r="N200" s="292">
        <f>+N198*M200</f>
        <v>15300745.034885064</v>
      </c>
      <c r="O200" s="287"/>
      <c r="P200" s="192"/>
      <c r="Q200" s="193"/>
      <c r="R200" s="194"/>
      <c r="S200" s="195"/>
      <c r="T200" s="195"/>
      <c r="U200" s="292"/>
      <c r="V200" s="192"/>
      <c r="W200" s="193"/>
      <c r="X200" s="194"/>
      <c r="Y200" s="195"/>
      <c r="Z200" s="195"/>
      <c r="AA200" s="293">
        <f>AA198*M200</f>
        <v>3160299.5043337638</v>
      </c>
      <c r="AB200" s="289"/>
      <c r="AC200" s="197"/>
      <c r="AD200" s="194"/>
      <c r="AE200" s="195"/>
      <c r="AF200" s="195"/>
      <c r="AG200" s="292">
        <f>AG198*M200</f>
        <v>3160299.5043337638</v>
      </c>
    </row>
    <row r="201" spans="1:33" ht="16.5" customHeight="1" x14ac:dyDescent="0.55000000000000004">
      <c r="A201" s="455"/>
      <c r="B201" s="311"/>
      <c r="C201" s="457"/>
      <c r="D201" s="456" t="s">
        <v>430</v>
      </c>
      <c r="E201" s="457"/>
      <c r="F201" s="458">
        <f>+F198+F199+F200</f>
        <v>198092635.38373587</v>
      </c>
      <c r="I201" s="283"/>
      <c r="J201" s="284" t="s">
        <v>430</v>
      </c>
      <c r="K201" s="284"/>
      <c r="L201" s="284"/>
      <c r="M201" s="285"/>
      <c r="N201" s="286">
        <f>+N198+N199+N200</f>
        <v>198092635.38373566</v>
      </c>
      <c r="O201" s="287"/>
      <c r="P201" s="192"/>
      <c r="Q201" s="193"/>
      <c r="R201" s="194"/>
      <c r="S201" s="195"/>
      <c r="T201" s="195"/>
      <c r="U201" s="286"/>
      <c r="V201" s="192"/>
      <c r="W201" s="193"/>
      <c r="X201" s="194"/>
      <c r="Y201" s="195"/>
      <c r="Z201" s="195"/>
      <c r="AA201" s="288">
        <f>AA198+AA200</f>
        <v>34763294.5476714</v>
      </c>
      <c r="AB201" s="289"/>
      <c r="AC201" s="197"/>
      <c r="AD201" s="194"/>
      <c r="AE201" s="195"/>
      <c r="AF201" s="195"/>
      <c r="AG201" s="286">
        <f>AG198+AG200</f>
        <v>34763294.5476714</v>
      </c>
    </row>
    <row r="202" spans="1:33" ht="16.5" customHeight="1" x14ac:dyDescent="0.55000000000000004">
      <c r="A202" s="455"/>
      <c r="B202" s="311"/>
      <c r="C202" s="310"/>
      <c r="D202" s="459" t="s">
        <v>431</v>
      </c>
      <c r="E202" s="463">
        <v>0.19</v>
      </c>
      <c r="F202" s="461">
        <f>+F201*E202</f>
        <v>37637600.722909816</v>
      </c>
      <c r="I202" s="283"/>
      <c r="J202" s="290" t="s">
        <v>431</v>
      </c>
      <c r="K202" s="284"/>
      <c r="L202" s="284"/>
      <c r="M202" s="291">
        <v>0.19</v>
      </c>
      <c r="N202" s="292">
        <f>+N201*M202</f>
        <v>37637600.722909778</v>
      </c>
      <c r="O202" s="287"/>
      <c r="P202" s="192"/>
      <c r="Q202" s="193"/>
      <c r="R202" s="194"/>
      <c r="S202" s="195"/>
      <c r="T202" s="195"/>
      <c r="U202" s="292"/>
      <c r="V202" s="192"/>
      <c r="W202" s="193"/>
      <c r="X202" s="194"/>
      <c r="Y202" s="195"/>
      <c r="Z202" s="195"/>
      <c r="AA202" s="293">
        <f>M202*AA201</f>
        <v>6605025.9640575657</v>
      </c>
      <c r="AB202" s="289"/>
      <c r="AC202" s="197"/>
      <c r="AD202" s="194"/>
      <c r="AE202" s="195"/>
      <c r="AF202" s="195"/>
      <c r="AG202" s="292">
        <f>AG201*M202</f>
        <v>6605025.9640575657</v>
      </c>
    </row>
    <row r="203" spans="1:33" ht="16.5" customHeight="1" thickBot="1" x14ac:dyDescent="0.6">
      <c r="A203" s="464"/>
      <c r="B203" s="465"/>
      <c r="C203" s="466"/>
      <c r="D203" s="467" t="s">
        <v>432</v>
      </c>
      <c r="E203" s="466"/>
      <c r="F203" s="468">
        <f>+F202+F201</f>
        <v>235730236.10664567</v>
      </c>
      <c r="I203" s="294"/>
      <c r="J203" s="295" t="s">
        <v>432</v>
      </c>
      <c r="K203" s="295"/>
      <c r="L203" s="295"/>
      <c r="M203" s="296"/>
      <c r="N203" s="297">
        <f>+N202+N201</f>
        <v>235730236.10664544</v>
      </c>
      <c r="O203" s="298"/>
      <c r="P203" s="299"/>
      <c r="Q203" s="300"/>
      <c r="R203" s="301"/>
      <c r="S203" s="302"/>
      <c r="T203" s="302"/>
      <c r="U203" s="297"/>
      <c r="V203" s="299"/>
      <c r="W203" s="300"/>
      <c r="X203" s="301"/>
      <c r="Y203" s="302"/>
      <c r="Z203" s="302"/>
      <c r="AA203" s="303">
        <f>AA201+AA202</f>
        <v>41368320.511728965</v>
      </c>
      <c r="AB203" s="304"/>
      <c r="AC203" s="305"/>
      <c r="AD203" s="301"/>
      <c r="AE203" s="302"/>
      <c r="AF203" s="302"/>
      <c r="AG203" s="297">
        <f>AG201+AG202</f>
        <v>41368320.511728965</v>
      </c>
    </row>
    <row r="204" spans="1:33" ht="16.5" customHeight="1" thickBot="1" x14ac:dyDescent="0.65">
      <c r="A204" s="469"/>
      <c r="B204" s="470"/>
      <c r="C204" s="470"/>
      <c r="D204" s="470"/>
      <c r="E204" s="470"/>
      <c r="F204" s="471"/>
      <c r="I204" s="61"/>
      <c r="J204" s="62"/>
      <c r="K204" s="62"/>
      <c r="L204" s="62"/>
      <c r="M204" s="62" t="s">
        <v>433</v>
      </c>
      <c r="N204" s="306">
        <f>N198/110</f>
        <v>1390976.8213531876</v>
      </c>
    </row>
    <row r="205" spans="1:33" ht="16.5" customHeight="1" x14ac:dyDescent="0.6">
      <c r="A205" s="271"/>
      <c r="B205" s="472"/>
      <c r="C205" s="473" t="s">
        <v>636</v>
      </c>
      <c r="D205" s="473"/>
      <c r="E205" s="473"/>
      <c r="F205" s="474">
        <f>F198/110</f>
        <v>1390976.8213531889</v>
      </c>
      <c r="I205" s="61"/>
      <c r="J205" s="62"/>
      <c r="K205" s="62"/>
      <c r="L205" s="62"/>
    </row>
    <row r="206" spans="1:33" ht="16.5" customHeight="1" x14ac:dyDescent="0.6">
      <c r="I206" s="61"/>
      <c r="J206" s="62"/>
      <c r="K206" s="62"/>
      <c r="L206" s="62"/>
      <c r="M206" s="62"/>
      <c r="N206" s="306"/>
    </row>
    <row r="207" spans="1:33" ht="16.5" customHeight="1" x14ac:dyDescent="0.6">
      <c r="I207" s="61"/>
      <c r="J207" s="62"/>
      <c r="K207" s="62"/>
      <c r="L207" s="62"/>
      <c r="M207" s="62"/>
      <c r="N207" s="306"/>
    </row>
    <row r="208" spans="1:33" ht="16.5" customHeight="1" x14ac:dyDescent="0.6">
      <c r="I208" s="61"/>
      <c r="J208" s="62"/>
      <c r="K208" s="62"/>
      <c r="L208" s="62"/>
      <c r="M208" s="62"/>
      <c r="N208" s="306"/>
    </row>
    <row r="209" spans="9:14" ht="16.5" customHeight="1" x14ac:dyDescent="0.6">
      <c r="I209" s="61"/>
      <c r="J209" s="62"/>
      <c r="K209" s="62"/>
      <c r="L209" s="62"/>
      <c r="M209" s="62"/>
      <c r="N209" s="306"/>
    </row>
    <row r="210" spans="9:14" ht="16.5" customHeight="1" x14ac:dyDescent="0.6">
      <c r="K210" s="310"/>
      <c r="L210" s="310"/>
      <c r="M210" s="311"/>
      <c r="N210" s="312"/>
    </row>
  </sheetData>
  <autoFilter ref="I5:AG194" xr:uid="{00000000-0001-0000-0000-000000000000}"/>
  <mergeCells count="5">
    <mergeCell ref="P4:U4"/>
    <mergeCell ref="V4:AA4"/>
    <mergeCell ref="AB4:AG4"/>
    <mergeCell ref="A204:F204"/>
    <mergeCell ref="C205:E205"/>
  </mergeCells>
  <printOptions horizontalCentered="1"/>
  <pageMargins left="0.7" right="0.7" top="0.75" bottom="0.75" header="0.3" footer="0.3"/>
  <pageSetup scale="22" orientation="portrait" copies="4" r:id="rId1"/>
  <rowBreaks count="1" manualBreakCount="1">
    <brk id="44" max="3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11</vt:i4>
      </vt:variant>
    </vt:vector>
  </HeadingPairs>
  <TitlesOfParts>
    <vt:vector size="15" baseType="lpstr">
      <vt:lpstr>LB </vt:lpstr>
      <vt:lpstr>Hoja2</vt:lpstr>
      <vt:lpstr>SEDE SOCIAL </vt:lpstr>
      <vt:lpstr>SEDE SOCIAL  (2)</vt:lpstr>
      <vt:lpstr>'SEDE SOCIAL '!_Toc136421699</vt:lpstr>
      <vt:lpstr>'SEDE SOCIAL  (2)'!_Toc136421699</vt:lpstr>
      <vt:lpstr>'SEDE SOCIAL '!_Toc136851431</vt:lpstr>
      <vt:lpstr>'SEDE SOCIAL  (2)'!_Toc136851431</vt:lpstr>
      <vt:lpstr>'SEDE SOCIAL '!_Toc136851432</vt:lpstr>
      <vt:lpstr>'SEDE SOCIAL  (2)'!_Toc136851432</vt:lpstr>
      <vt:lpstr>'SEDE SOCIAL  (2)'!_Toc136851434</vt:lpstr>
      <vt:lpstr>'SEDE SOCIAL '!Área_de_impresión</vt:lpstr>
      <vt:lpstr>'SEDE SOCIAL  (2)'!Área_de_impresión</vt:lpstr>
      <vt:lpstr>'SEDE SOCIAL '!asd</vt:lpstr>
      <vt:lpstr>'SEDE SOCIAL  (2)'!asd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Equipo Lekapp</cp:lastModifiedBy>
  <dcterms:created xsi:type="dcterms:W3CDTF">2016-05-05T17:47:52Z</dcterms:created>
  <dcterms:modified xsi:type="dcterms:W3CDTF">2024-04-18T18:00:31Z</dcterms:modified>
</cp:coreProperties>
</file>